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0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241561e78729340/Colleges/GCU/MKT-607 Marketing Management/Wk 5 - Promotion and Advertising/"/>
    </mc:Choice>
  </mc:AlternateContent>
  <xr:revisionPtr revIDLastSave="56" documentId="10_ncr:100000_{8E68496F-995C-41D8-A619-AA29779EDE3B}" xr6:coauthVersionLast="40" xr6:coauthVersionMax="40" xr10:uidLastSave="{4D1C6951-8653-4215-95B3-4C879F97C87C}"/>
  <bookViews>
    <workbookView xWindow="0" yWindow="0" windowWidth="20490" windowHeight="6945" firstSheet="1" activeTab="1" xr2:uid="{00000000-000D-0000-FFFF-FFFF00000000}"/>
  </bookViews>
  <sheets>
    <sheet name="Page 1" sheetId="1" r:id="rId1"/>
    <sheet name="Page 2" sheetId="2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2" l="1"/>
  <c r="C20" i="2"/>
  <c r="C22" i="2"/>
  <c r="C28" i="2"/>
  <c r="C38" i="2"/>
  <c r="C42" i="2"/>
  <c r="D35" i="2"/>
  <c r="D8" i="2"/>
  <c r="D20" i="2"/>
  <c r="D22" i="2"/>
  <c r="D28" i="2"/>
  <c r="D38" i="2"/>
  <c r="D42" i="2"/>
  <c r="E35" i="2"/>
  <c r="E8" i="2"/>
  <c r="E20" i="2"/>
  <c r="E22" i="2"/>
  <c r="E28" i="2"/>
  <c r="E38" i="2"/>
  <c r="E42" i="2"/>
  <c r="F35" i="2"/>
  <c r="F8" i="2"/>
  <c r="F20" i="2"/>
  <c r="F22" i="2"/>
  <c r="F28" i="2"/>
  <c r="F38" i="2"/>
  <c r="F42" i="2"/>
  <c r="G35" i="2"/>
  <c r="G8" i="2"/>
  <c r="G20" i="2"/>
  <c r="G22" i="2"/>
  <c r="G28" i="2"/>
  <c r="G38" i="2"/>
  <c r="G42" i="2"/>
  <c r="H35" i="2"/>
  <c r="H8" i="2"/>
  <c r="H20" i="2"/>
  <c r="H22" i="2"/>
  <c r="H28" i="2"/>
  <c r="H38" i="2"/>
  <c r="H42" i="2"/>
  <c r="I35" i="2"/>
  <c r="I8" i="2"/>
  <c r="I20" i="2"/>
  <c r="I22" i="2"/>
  <c r="I28" i="2"/>
  <c r="I38" i="2"/>
  <c r="I42" i="2"/>
  <c r="B20" i="2"/>
  <c r="B22" i="2"/>
  <c r="B28" i="2"/>
  <c r="B38" i="2"/>
  <c r="B30" i="2"/>
  <c r="E30" i="2"/>
  <c r="D30" i="2"/>
  <c r="C30" i="2"/>
  <c r="F30" i="2"/>
  <c r="I30" i="2"/>
  <c r="H30" i="2"/>
  <c r="G30" i="2"/>
</calcChain>
</file>

<file path=xl/sharedStrings.xml><?xml version="1.0" encoding="utf-8"?>
<sst xmlns="http://schemas.openxmlformats.org/spreadsheetml/2006/main" count="64" uniqueCount="53">
  <si>
    <t>Projected demand per quarter</t>
  </si>
  <si>
    <t>Brand</t>
  </si>
  <si>
    <t>Previous
Demand</t>
  </si>
  <si>
    <t>Projected
Demand</t>
  </si>
  <si>
    <t>Selling
Price</t>
  </si>
  <si>
    <t>3DXr TerrainMx2</t>
  </si>
  <si>
    <t>3DXr Lightning2</t>
  </si>
  <si>
    <t>3DX Recon 2</t>
  </si>
  <si>
    <t>3DX Utility</t>
  </si>
  <si>
    <t>3DX Spy Kid</t>
  </si>
  <si>
    <t>3DXr ReconEcho2</t>
  </si>
  <si>
    <t>3D CYCLE WORKS - Pro Forma Profitability of Marketing Division</t>
  </si>
  <si>
    <t>Quarter 1</t>
  </si>
  <si>
    <t>Quarter 2</t>
  </si>
  <si>
    <t>Quarter 3</t>
  </si>
  <si>
    <t>Quarter 4</t>
  </si>
  <si>
    <t>Quarter 5</t>
  </si>
  <si>
    <t>Quarter 6</t>
  </si>
  <si>
    <t>Quarter 7</t>
  </si>
  <si>
    <t>Quarter 8</t>
  </si>
  <si>
    <t>Gross Profit</t>
  </si>
  <si>
    <t>Revenues</t>
  </si>
  <si>
    <t>- Rebates</t>
  </si>
  <si>
    <t>- Cost of Goods Sold</t>
  </si>
  <si>
    <t>= Gross Profit</t>
  </si>
  <si>
    <t>Expenses</t>
  </si>
  <si>
    <t>Store Leases</t>
  </si>
  <si>
    <t>+ Sales and Service Personnel Expense</t>
  </si>
  <si>
    <t>+ Brand Promotions</t>
  </si>
  <si>
    <t>+ Special Programs</t>
  </si>
  <si>
    <t>+ Ad Creation/Revision</t>
  </si>
  <si>
    <t>+ Point of Purchase Display Expenses</t>
  </si>
  <si>
    <t>+ Advertising Expenses</t>
  </si>
  <si>
    <t>+ Internet Marketing Expenses</t>
  </si>
  <si>
    <t>+ Engineering Cost for New Brands</t>
  </si>
  <si>
    <t>+ Market Research</t>
  </si>
  <si>
    <t>= Operating Expenses</t>
  </si>
  <si>
    <t xml:space="preserve"> </t>
  </si>
  <si>
    <t>Operating Profit</t>
  </si>
  <si>
    <t>Miscellaneous Income and Expenses</t>
  </si>
  <si>
    <t>+ Other Income</t>
  </si>
  <si>
    <t>- Other Expenses</t>
  </si>
  <si>
    <t>- Research and Development Costs</t>
  </si>
  <si>
    <t>- Set Up Costs for New Stores</t>
  </si>
  <si>
    <t>= Net Profit for Division</t>
  </si>
  <si>
    <t>Cumulative Net Profit for Division</t>
  </si>
  <si>
    <t>3D CYCLE WORKS - Cash Flow</t>
  </si>
  <si>
    <t>Beginning Cash Balance</t>
  </si>
  <si>
    <t>+ Investment from Corporate Headquarters</t>
  </si>
  <si>
    <t>+ Net Profit for Division</t>
  </si>
  <si>
    <t>+ Borrow Emergency Loan from Headquarters</t>
  </si>
  <si>
    <t>- Repay Emergency Loan from Headquarters</t>
  </si>
  <si>
    <t>Cash Balance,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</si>
</sst>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rgb="FF000000"/>
      <name val="Calibri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40"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4" xfId="2" applyNumberFormat="1" applyFont="1" applyBorder="1" applyAlignment="1">
      <alignment horizontal="left" vertical="center"/>
    </xf>
    <xf numFmtId="3" fontId="2" fillId="0" borderId="0" xfId="2" applyNumberFormat="1" applyFont="1" applyBorder="1" applyAlignment="1">
      <alignment horizontal="right" vertical="center"/>
    </xf>
    <xf numFmtId="3" fontId="2" fillId="0" borderId="5" xfId="2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3" fillId="0" borderId="4" xfId="2" applyNumberFormat="1" applyBorder="1" applyAlignment="1">
      <alignment horizontal="left" vertical="center"/>
    </xf>
    <xf numFmtId="3" fontId="3" fillId="0" borderId="5" xfId="2" applyNumberFormat="1" applyBorder="1" applyAlignment="1">
      <alignment horizontal="right" vertical="center"/>
    </xf>
    <xf numFmtId="3" fontId="0" fillId="0" borderId="4" xfId="0" applyNumberFormat="1" applyBorder="1" applyAlignment="1">
      <alignment horizontal="left" vertical="center"/>
    </xf>
    <xf numFmtId="164" fontId="0" fillId="0" borderId="0" xfId="1" applyNumberFormat="1" applyFont="1" applyBorder="1"/>
    <xf numFmtId="3" fontId="2" fillId="0" borderId="4" xfId="0" applyNumberFormat="1" applyFont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6" xfId="2" applyNumberFormat="1" applyFont="1" applyFill="1" applyBorder="1" applyAlignment="1">
      <alignment horizontal="left" vertical="center"/>
    </xf>
    <xf numFmtId="3" fontId="2" fillId="2" borderId="7" xfId="2" applyNumberFormat="1" applyFont="1" applyFill="1" applyBorder="1" applyAlignment="1">
      <alignment horizontal="right" vertical="center"/>
    </xf>
    <xf numFmtId="3" fontId="2" fillId="2" borderId="8" xfId="2" applyNumberFormat="1" applyFont="1" applyFill="1" applyBorder="1" applyAlignment="1">
      <alignment horizontal="right" vertical="center"/>
    </xf>
    <xf numFmtId="3" fontId="0" fillId="3" borderId="3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2" fillId="0" borderId="4" xfId="2" applyNumberFormat="1" applyFont="1" applyBorder="1" applyAlignment="1">
      <alignment horizontal="center" vertical="center"/>
    </xf>
    <xf numFmtId="3" fontId="3" fillId="0" borderId="0" xfId="2" applyNumberFormat="1" applyBorder="1" applyAlignment="1">
      <alignment horizontal="right" vertical="center"/>
    </xf>
    <xf numFmtId="3" fontId="0" fillId="3" borderId="2" xfId="0" applyNumberFormat="1" applyFill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1" fillId="3" borderId="1" xfId="2" applyNumberFormat="1" applyFont="1" applyFill="1" applyBorder="1" applyAlignment="1">
      <alignment horizontal="center" vertical="center"/>
    </xf>
    <xf numFmtId="3" fontId="3" fillId="3" borderId="2" xfId="2" applyNumberFormat="1" applyFill="1" applyBorder="1" applyAlignment="1">
      <alignment horizontal="right" vertical="center"/>
    </xf>
    <xf numFmtId="3" fontId="2" fillId="0" borderId="4" xfId="2" applyNumberFormat="1" applyFont="1" applyBorder="1" applyAlignment="1">
      <alignment horizontal="center" vertical="center"/>
    </xf>
    <xf numFmtId="3" fontId="3" fillId="0" borderId="0" xfId="2" applyNumberForma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</cellXfs>
  <cellStyles count="3">
    <cellStyle name="Comma" xfId="1" builtinId="3"/>
    <cellStyle name="Normal" xfId="0" builtinId="0"/>
    <cellStyle name="Normal 2" xfId="2" xr:uid="{00000000-0005-0000-0000-00002F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 xr3:uid="{AEA406A1-0E4B-5B11-9CD5-51D6E497D94C}">
      <selection activeCell="A8" sqref="A8"/>
    </sheetView>
  </sheetViews>
  <sheetFormatPr defaultRowHeight="15"/>
  <cols>
    <col min="1" max="1" width="18.7109375" bestFit="1" customWidth="1"/>
    <col min="2" max="2" width="10.5703125" bestFit="1" customWidth="1"/>
    <col min="3" max="3" width="11.7109375" bestFit="1" customWidth="1"/>
    <col min="4" max="4" width="9.28515625" bestFit="1" customWidth="1"/>
  </cols>
  <sheetData>
    <row r="1" spans="1:4" ht="17.25">
      <c r="A1" s="29" t="s">
        <v>0</v>
      </c>
      <c r="B1" s="30"/>
      <c r="C1" s="30"/>
      <c r="D1" s="30"/>
    </row>
    <row r="2" spans="1:4" ht="30">
      <c r="A2" s="1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5</v>
      </c>
      <c r="B3" s="23">
        <v>294</v>
      </c>
      <c r="C3" s="23">
        <v>540</v>
      </c>
      <c r="D3" s="23">
        <v>1099</v>
      </c>
    </row>
    <row r="4" spans="1:4">
      <c r="A4" s="3" t="s">
        <v>6</v>
      </c>
      <c r="B4" s="23">
        <v>332</v>
      </c>
      <c r="C4" s="23">
        <v>620</v>
      </c>
      <c r="D4" s="23">
        <v>1349</v>
      </c>
    </row>
    <row r="5" spans="1:4">
      <c r="A5" s="3" t="s">
        <v>7</v>
      </c>
      <c r="B5" s="23">
        <v>152</v>
      </c>
      <c r="C5" s="23">
        <v>320</v>
      </c>
      <c r="D5" s="23">
        <v>749</v>
      </c>
    </row>
    <row r="6" spans="1:4">
      <c r="A6" s="3" t="s">
        <v>8</v>
      </c>
      <c r="B6" s="23">
        <v>212</v>
      </c>
      <c r="C6" s="23">
        <v>420</v>
      </c>
      <c r="D6" s="23">
        <v>674</v>
      </c>
    </row>
    <row r="7" spans="1:4">
      <c r="A7" s="3" t="s">
        <v>9</v>
      </c>
      <c r="B7" s="23">
        <v>190</v>
      </c>
      <c r="C7" s="23">
        <v>380</v>
      </c>
      <c r="D7" s="23">
        <v>649</v>
      </c>
    </row>
    <row r="8" spans="1:4">
      <c r="A8" s="3" t="s">
        <v>10</v>
      </c>
      <c r="B8" s="23">
        <v>233</v>
      </c>
      <c r="C8" s="23">
        <v>470</v>
      </c>
      <c r="D8" s="23">
        <v>899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abSelected="1" topLeftCell="A21" workbookViewId="0" xr3:uid="{958C4451-9541-5A59-BF78-D2F731DF1C81}">
      <selection activeCell="A34" sqref="A34"/>
    </sheetView>
  </sheetViews>
  <sheetFormatPr defaultRowHeight="15"/>
  <cols>
    <col min="1" max="1" width="44.7109375" bestFit="1" customWidth="1"/>
    <col min="2" max="5" width="11.7109375" bestFit="1" customWidth="1"/>
    <col min="6" max="6" width="10.5703125" bestFit="1" customWidth="1"/>
    <col min="7" max="8" width="10.140625" bestFit="1" customWidth="1"/>
    <col min="9" max="9" width="10.28515625" bestFit="1" customWidth="1"/>
  </cols>
  <sheetData>
    <row r="1" spans="1:9" s="23" customFormat="1">
      <c r="A1" s="39"/>
    </row>
    <row r="2" spans="1:9" ht="17.25">
      <c r="A2" s="37" t="s">
        <v>11</v>
      </c>
      <c r="B2" s="38"/>
      <c r="C2" s="38"/>
      <c r="D2" s="38"/>
      <c r="E2" s="38"/>
      <c r="F2" s="28"/>
      <c r="G2" s="28"/>
      <c r="H2" s="28"/>
      <c r="I2" s="22"/>
    </row>
    <row r="3" spans="1:9">
      <c r="A3" s="24"/>
      <c r="B3" s="4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5" t="s">
        <v>17</v>
      </c>
      <c r="H3" s="5" t="s">
        <v>18</v>
      </c>
      <c r="I3" s="6" t="s">
        <v>19</v>
      </c>
    </row>
    <row r="4" spans="1:9">
      <c r="A4" s="31" t="s">
        <v>20</v>
      </c>
      <c r="B4" s="32"/>
      <c r="C4" s="32"/>
      <c r="D4" s="32"/>
      <c r="E4" s="25"/>
      <c r="F4" s="25"/>
      <c r="G4" s="25"/>
      <c r="H4" s="25"/>
      <c r="I4" s="10"/>
    </row>
    <row r="5" spans="1:9">
      <c r="A5" s="13" t="s">
        <v>21</v>
      </c>
      <c r="B5" s="25">
        <v>0</v>
      </c>
      <c r="C5" s="25">
        <v>0</v>
      </c>
      <c r="D5" s="25">
        <v>1273602</v>
      </c>
      <c r="E5" s="25">
        <v>1793355</v>
      </c>
      <c r="F5" s="14">
        <v>3925040</v>
      </c>
      <c r="G5" s="25">
        <v>7043683</v>
      </c>
      <c r="H5" s="25">
        <v>6676126</v>
      </c>
      <c r="I5" s="10">
        <v>12704951</v>
      </c>
    </row>
    <row r="6" spans="1:9">
      <c r="A6" s="13" t="s">
        <v>22</v>
      </c>
      <c r="B6" s="25">
        <v>0</v>
      </c>
      <c r="C6" s="25">
        <v>0</v>
      </c>
      <c r="D6" s="25">
        <v>11500</v>
      </c>
      <c r="E6" s="25">
        <v>28600</v>
      </c>
      <c r="F6" s="14">
        <v>68609</v>
      </c>
      <c r="G6" s="25">
        <v>969669</v>
      </c>
      <c r="H6" s="25">
        <v>0</v>
      </c>
      <c r="I6" s="10">
        <v>1725739</v>
      </c>
    </row>
    <row r="7" spans="1:9">
      <c r="A7" s="13" t="s">
        <v>23</v>
      </c>
      <c r="B7" s="25">
        <v>0</v>
      </c>
      <c r="C7" s="25">
        <v>0</v>
      </c>
      <c r="D7" s="25">
        <v>566975.12925</v>
      </c>
      <c r="E7" s="25">
        <v>720732</v>
      </c>
      <c r="F7" s="14">
        <v>1624862</v>
      </c>
      <c r="G7" s="25">
        <v>2371163</v>
      </c>
      <c r="H7" s="25">
        <v>2258124</v>
      </c>
      <c r="I7" s="10">
        <v>4298378</v>
      </c>
    </row>
    <row r="8" spans="1:9">
      <c r="A8" s="15" t="s">
        <v>24</v>
      </c>
      <c r="B8" s="5">
        <v>0</v>
      </c>
      <c r="C8" s="5">
        <v>0</v>
      </c>
      <c r="D8" s="5">
        <f t="shared" ref="D8:E8" si="0">D5-D6-D7</f>
        <v>695126.87075</v>
      </c>
      <c r="E8" s="5">
        <f t="shared" si="0"/>
        <v>1044023</v>
      </c>
      <c r="F8" s="5">
        <f>F5-F6-F7</f>
        <v>2231569</v>
      </c>
      <c r="G8" s="5">
        <f t="shared" ref="G8:I8" si="1">G5-G6-G7</f>
        <v>3702851</v>
      </c>
      <c r="H8" s="5">
        <f t="shared" si="1"/>
        <v>4418002</v>
      </c>
      <c r="I8" s="6">
        <f t="shared" si="1"/>
        <v>6680834</v>
      </c>
    </row>
    <row r="9" spans="1:9">
      <c r="A9" s="31" t="s">
        <v>25</v>
      </c>
      <c r="B9" s="32"/>
      <c r="C9" s="32"/>
      <c r="D9" s="32"/>
      <c r="E9" s="25"/>
      <c r="F9" s="25"/>
      <c r="G9" s="25"/>
      <c r="H9" s="25"/>
      <c r="I9" s="10"/>
    </row>
    <row r="10" spans="1:9">
      <c r="A10" s="13" t="s">
        <v>26</v>
      </c>
      <c r="B10" s="25">
        <v>0</v>
      </c>
      <c r="C10" s="25">
        <v>0</v>
      </c>
      <c r="D10" s="25">
        <v>38500</v>
      </c>
      <c r="E10" s="25">
        <v>38500</v>
      </c>
      <c r="F10" s="25">
        <v>181500</v>
      </c>
      <c r="G10" s="25">
        <v>181500</v>
      </c>
      <c r="H10" s="25">
        <v>217800</v>
      </c>
      <c r="I10" s="10">
        <v>254100</v>
      </c>
    </row>
    <row r="11" spans="1:9">
      <c r="A11" s="13" t="s">
        <v>27</v>
      </c>
      <c r="B11" s="25">
        <v>0</v>
      </c>
      <c r="C11" s="25">
        <v>0</v>
      </c>
      <c r="D11" s="25">
        <v>98724</v>
      </c>
      <c r="E11" s="25">
        <v>144074</v>
      </c>
      <c r="F11" s="25">
        <v>310200</v>
      </c>
      <c r="G11" s="25">
        <v>376200</v>
      </c>
      <c r="H11" s="25">
        <v>388400</v>
      </c>
      <c r="I11" s="10">
        <v>613800</v>
      </c>
    </row>
    <row r="12" spans="1:9">
      <c r="A12" s="13" t="s">
        <v>28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50000</v>
      </c>
      <c r="I12" s="10">
        <v>0</v>
      </c>
    </row>
    <row r="13" spans="1:9">
      <c r="A13" s="13" t="s">
        <v>29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50000</v>
      </c>
      <c r="I13" s="10">
        <v>0</v>
      </c>
    </row>
    <row r="14" spans="1:9">
      <c r="A14" s="13" t="s">
        <v>30</v>
      </c>
      <c r="B14" s="25">
        <v>0</v>
      </c>
      <c r="C14" s="25">
        <v>0</v>
      </c>
      <c r="D14" s="25">
        <v>24000</v>
      </c>
      <c r="E14" s="25">
        <v>30000</v>
      </c>
      <c r="F14" s="25">
        <v>60000</v>
      </c>
      <c r="G14" s="25">
        <v>90000</v>
      </c>
      <c r="H14" s="25">
        <v>144000</v>
      </c>
      <c r="I14" s="10">
        <v>180000</v>
      </c>
    </row>
    <row r="15" spans="1:9">
      <c r="A15" s="13" t="s">
        <v>31</v>
      </c>
      <c r="B15" s="25">
        <v>0</v>
      </c>
      <c r="C15" s="25">
        <v>0</v>
      </c>
      <c r="D15" s="25">
        <v>1200</v>
      </c>
      <c r="E15" s="25">
        <v>1200</v>
      </c>
      <c r="F15" s="25">
        <v>5000</v>
      </c>
      <c r="G15" s="25">
        <v>5000</v>
      </c>
      <c r="H15" s="25">
        <v>7200</v>
      </c>
      <c r="I15" s="10">
        <v>8400</v>
      </c>
    </row>
    <row r="16" spans="1:9">
      <c r="A16" s="13" t="s">
        <v>32</v>
      </c>
      <c r="B16" s="25">
        <v>0</v>
      </c>
      <c r="C16" s="25">
        <v>0</v>
      </c>
      <c r="D16" s="25">
        <v>12864</v>
      </c>
      <c r="E16" s="25">
        <v>22999</v>
      </c>
      <c r="F16" s="25">
        <v>146000</v>
      </c>
      <c r="G16" s="25">
        <v>169000</v>
      </c>
      <c r="H16" s="25">
        <v>210400</v>
      </c>
      <c r="I16" s="10">
        <v>238000</v>
      </c>
    </row>
    <row r="17" spans="1:9">
      <c r="A17" s="13" t="s">
        <v>33</v>
      </c>
      <c r="B17" s="25">
        <v>0</v>
      </c>
      <c r="C17" s="25">
        <v>0</v>
      </c>
      <c r="D17" s="25">
        <v>7600</v>
      </c>
      <c r="E17" s="25">
        <v>9500</v>
      </c>
      <c r="F17" s="25">
        <v>25000</v>
      </c>
      <c r="G17" s="25">
        <v>25000</v>
      </c>
      <c r="H17" s="25">
        <v>36000</v>
      </c>
      <c r="I17" s="10">
        <v>42000</v>
      </c>
    </row>
    <row r="18" spans="1:9">
      <c r="A18" s="13" t="s">
        <v>34</v>
      </c>
      <c r="B18" s="25">
        <v>0</v>
      </c>
      <c r="C18" s="25">
        <v>240000</v>
      </c>
      <c r="D18" s="25">
        <v>0</v>
      </c>
      <c r="E18" s="25">
        <v>120000</v>
      </c>
      <c r="F18" s="25">
        <v>1120000</v>
      </c>
      <c r="G18" s="25">
        <v>920000</v>
      </c>
      <c r="H18" s="25">
        <v>620000</v>
      </c>
      <c r="I18" s="10">
        <v>120000</v>
      </c>
    </row>
    <row r="19" spans="1:9">
      <c r="A19" s="13" t="s">
        <v>35</v>
      </c>
      <c r="B19" s="25">
        <v>88000</v>
      </c>
      <c r="C19" s="25">
        <v>0</v>
      </c>
      <c r="D19" s="25">
        <v>60000</v>
      </c>
      <c r="E19" s="25">
        <v>60000</v>
      </c>
      <c r="F19" s="25">
        <v>60000</v>
      </c>
      <c r="G19" s="25">
        <v>60000</v>
      </c>
      <c r="H19" s="25">
        <v>60000</v>
      </c>
      <c r="I19" s="10">
        <v>60000</v>
      </c>
    </row>
    <row r="20" spans="1:9">
      <c r="A20" s="15" t="s">
        <v>36</v>
      </c>
      <c r="B20" s="5">
        <f t="shared" ref="B20:E20" si="2">SUM(B10:B19)</f>
        <v>88000</v>
      </c>
      <c r="C20" s="5">
        <f t="shared" si="2"/>
        <v>240000</v>
      </c>
      <c r="D20" s="5">
        <f t="shared" si="2"/>
        <v>242888</v>
      </c>
      <c r="E20" s="5">
        <f t="shared" si="2"/>
        <v>426273</v>
      </c>
      <c r="F20" s="5">
        <f>SUM(F10:F19)</f>
        <v>1907700</v>
      </c>
      <c r="G20" s="5">
        <f t="shared" ref="G20:I20" si="3">SUM(G10:G19)</f>
        <v>1826700</v>
      </c>
      <c r="H20" s="5">
        <f t="shared" si="3"/>
        <v>1783800</v>
      </c>
      <c r="I20" s="6">
        <f t="shared" si="3"/>
        <v>1516300</v>
      </c>
    </row>
    <row r="21" spans="1:9">
      <c r="A21" s="31" t="s">
        <v>37</v>
      </c>
      <c r="B21" s="32"/>
      <c r="C21" s="32"/>
      <c r="D21" s="32"/>
      <c r="E21" s="25"/>
      <c r="F21" s="25"/>
      <c r="G21" s="25"/>
      <c r="H21" s="25"/>
      <c r="I21" s="10"/>
    </row>
    <row r="22" spans="1:9">
      <c r="A22" s="15" t="s">
        <v>38</v>
      </c>
      <c r="B22" s="5">
        <f t="shared" ref="B22:E22" si="4">B8-B20</f>
        <v>-88000</v>
      </c>
      <c r="C22" s="5">
        <f t="shared" si="4"/>
        <v>-240000</v>
      </c>
      <c r="D22" s="5">
        <f t="shared" si="4"/>
        <v>452238.87075</v>
      </c>
      <c r="E22" s="5">
        <f t="shared" si="4"/>
        <v>617750</v>
      </c>
      <c r="F22" s="5">
        <f>F8-F20</f>
        <v>323869</v>
      </c>
      <c r="G22" s="5">
        <f t="shared" ref="G22:I22" si="5">G8-G20</f>
        <v>1876151</v>
      </c>
      <c r="H22" s="5">
        <f t="shared" si="5"/>
        <v>2634202</v>
      </c>
      <c r="I22" s="6">
        <f t="shared" si="5"/>
        <v>5164534</v>
      </c>
    </row>
    <row r="23" spans="1:9">
      <c r="A23" s="31" t="s">
        <v>39</v>
      </c>
      <c r="B23" s="32"/>
      <c r="C23" s="32"/>
      <c r="D23" s="32"/>
      <c r="E23" s="25"/>
      <c r="F23" s="25"/>
      <c r="G23" s="25"/>
      <c r="H23" s="25"/>
      <c r="I23" s="10"/>
    </row>
    <row r="24" spans="1:9">
      <c r="A24" s="13" t="s">
        <v>40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10">
        <v>0</v>
      </c>
    </row>
    <row r="25" spans="1:9">
      <c r="A25" s="13" t="s">
        <v>41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100000</v>
      </c>
      <c r="H25" s="25">
        <v>100000</v>
      </c>
      <c r="I25" s="10">
        <v>100000</v>
      </c>
    </row>
    <row r="26" spans="1:9">
      <c r="A26" s="13" t="s">
        <v>42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10">
        <v>0</v>
      </c>
    </row>
    <row r="27" spans="1:9">
      <c r="A27" s="13" t="s">
        <v>43</v>
      </c>
      <c r="B27" s="25">
        <v>0</v>
      </c>
      <c r="C27" s="25">
        <v>226000</v>
      </c>
      <c r="D27" s="25">
        <v>0</v>
      </c>
      <c r="E27" s="25">
        <v>576000</v>
      </c>
      <c r="F27" s="25">
        <v>0</v>
      </c>
      <c r="G27" s="25">
        <v>125000</v>
      </c>
      <c r="H27" s="25">
        <v>125000</v>
      </c>
      <c r="I27" s="10">
        <v>0</v>
      </c>
    </row>
    <row r="28" spans="1:9">
      <c r="A28" s="15" t="s">
        <v>44</v>
      </c>
      <c r="B28" s="5">
        <f t="shared" ref="B28:E28" si="6">B22+B24-B25-B26-B27</f>
        <v>-88000</v>
      </c>
      <c r="C28" s="5">
        <f t="shared" si="6"/>
        <v>-466000</v>
      </c>
      <c r="D28" s="5">
        <f t="shared" si="6"/>
        <v>452238.87075</v>
      </c>
      <c r="E28" s="5">
        <f t="shared" si="6"/>
        <v>41750</v>
      </c>
      <c r="F28" s="5">
        <f>F22+F24-F25-F26-F27</f>
        <v>323869</v>
      </c>
      <c r="G28" s="5">
        <f t="shared" ref="G28:I28" si="7">G22+G24-G25-G26-G27</f>
        <v>1651151</v>
      </c>
      <c r="H28" s="5">
        <f t="shared" si="7"/>
        <v>2409202</v>
      </c>
      <c r="I28" s="6">
        <f t="shared" si="7"/>
        <v>5064534</v>
      </c>
    </row>
    <row r="29" spans="1:9">
      <c r="A29" s="31" t="s">
        <v>37</v>
      </c>
      <c r="B29" s="32"/>
      <c r="C29" s="32"/>
      <c r="D29" s="32"/>
      <c r="E29" s="25"/>
      <c r="F29" s="25"/>
      <c r="G29" s="25"/>
      <c r="H29" s="25"/>
      <c r="I29" s="10"/>
    </row>
    <row r="30" spans="1:9" ht="15.75" thickBot="1">
      <c r="A30" s="16" t="s">
        <v>45</v>
      </c>
      <c r="B30" s="17">
        <f>SUM(B28)</f>
        <v>-88000</v>
      </c>
      <c r="C30" s="17">
        <f>SUM(B28:C28)</f>
        <v>-554000</v>
      </c>
      <c r="D30" s="17">
        <f>SUM(B28:D28)</f>
        <v>-101761.12925</v>
      </c>
      <c r="E30" s="17">
        <f>SUM(B28:E28)</f>
        <v>-60011.129249999998</v>
      </c>
      <c r="F30" s="17">
        <f>SUM(B28:F28)</f>
        <v>263857.87075</v>
      </c>
      <c r="G30" s="17">
        <f>SUM(B28:G28)</f>
        <v>1915008.87075</v>
      </c>
      <c r="H30" s="17">
        <f>SUM(B28:H28)</f>
        <v>4324210.8707499998</v>
      </c>
      <c r="I30" s="18">
        <f>SUM(B28:I28)</f>
        <v>9388744.8707499988</v>
      </c>
    </row>
    <row r="32" spans="1:9" ht="15.75" thickBot="1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7.25">
      <c r="A33" s="33" t="s">
        <v>46</v>
      </c>
      <c r="B33" s="34"/>
      <c r="C33" s="34"/>
      <c r="D33" s="34"/>
      <c r="E33" s="34"/>
      <c r="F33" s="28"/>
      <c r="G33" s="28"/>
      <c r="H33" s="28"/>
      <c r="I33" s="22"/>
    </row>
    <row r="34" spans="1:9">
      <c r="A34" s="26"/>
      <c r="B34" s="4" t="s">
        <v>12</v>
      </c>
      <c r="C34" s="4" t="s">
        <v>13</v>
      </c>
      <c r="D34" s="4" t="s">
        <v>14</v>
      </c>
      <c r="E34" s="4" t="s">
        <v>15</v>
      </c>
      <c r="F34" s="5" t="s">
        <v>16</v>
      </c>
      <c r="G34" s="5" t="s">
        <v>17</v>
      </c>
      <c r="H34" s="5" t="s">
        <v>18</v>
      </c>
      <c r="I34" s="6" t="s">
        <v>19</v>
      </c>
    </row>
    <row r="35" spans="1:9">
      <c r="A35" s="7" t="s">
        <v>47</v>
      </c>
      <c r="B35" s="8">
        <v>0</v>
      </c>
      <c r="C35" s="8">
        <f>B42</f>
        <v>412000</v>
      </c>
      <c r="D35" s="8">
        <f t="shared" ref="D35:I35" si="8">C42</f>
        <v>446000</v>
      </c>
      <c r="E35" s="8">
        <f t="shared" si="8"/>
        <v>1398238.87075</v>
      </c>
      <c r="F35" s="8">
        <f t="shared" si="8"/>
        <v>1939988.87075</v>
      </c>
      <c r="G35" s="8">
        <f t="shared" si="8"/>
        <v>4263857.8707499998</v>
      </c>
      <c r="H35" s="8">
        <f t="shared" si="8"/>
        <v>5915008.8707499998</v>
      </c>
      <c r="I35" s="9">
        <f t="shared" si="8"/>
        <v>8324210.8707499998</v>
      </c>
    </row>
    <row r="36" spans="1:9">
      <c r="A36" s="35" t="s">
        <v>37</v>
      </c>
      <c r="B36" s="36"/>
      <c r="C36" s="36"/>
      <c r="D36" s="36"/>
      <c r="E36" s="36"/>
      <c r="F36" s="25"/>
      <c r="G36" s="25"/>
      <c r="H36" s="25"/>
      <c r="I36" s="10"/>
    </row>
    <row r="37" spans="1:9">
      <c r="A37" s="11" t="s">
        <v>48</v>
      </c>
      <c r="B37" s="27">
        <v>500000</v>
      </c>
      <c r="C37" s="27">
        <v>500000</v>
      </c>
      <c r="D37" s="27">
        <v>500000</v>
      </c>
      <c r="E37" s="27">
        <v>500000</v>
      </c>
      <c r="F37" s="25">
        <v>2000000</v>
      </c>
      <c r="G37" s="25">
        <v>0</v>
      </c>
      <c r="H37" s="25">
        <v>0</v>
      </c>
      <c r="I37" s="10">
        <v>0</v>
      </c>
    </row>
    <row r="38" spans="1:9">
      <c r="A38" s="11" t="s">
        <v>49</v>
      </c>
      <c r="B38" s="27">
        <f>B28</f>
        <v>-88000</v>
      </c>
      <c r="C38" s="27">
        <f t="shared" ref="C38:I38" si="9">C28</f>
        <v>-466000</v>
      </c>
      <c r="D38" s="27">
        <f t="shared" si="9"/>
        <v>452238.87075</v>
      </c>
      <c r="E38" s="27">
        <f t="shared" si="9"/>
        <v>41750</v>
      </c>
      <c r="F38" s="27">
        <f t="shared" si="9"/>
        <v>323869</v>
      </c>
      <c r="G38" s="27">
        <f t="shared" si="9"/>
        <v>1651151</v>
      </c>
      <c r="H38" s="27">
        <f t="shared" si="9"/>
        <v>2409202</v>
      </c>
      <c r="I38" s="12">
        <f t="shared" si="9"/>
        <v>5064534</v>
      </c>
    </row>
    <row r="39" spans="1:9">
      <c r="A39" s="11" t="s">
        <v>50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12">
        <v>0</v>
      </c>
    </row>
    <row r="40" spans="1:9">
      <c r="A40" s="11" t="s">
        <v>51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12">
        <v>0</v>
      </c>
    </row>
    <row r="41" spans="1:9">
      <c r="A41" s="35" t="s">
        <v>37</v>
      </c>
      <c r="B41" s="36"/>
      <c r="C41" s="36"/>
      <c r="D41" s="36"/>
      <c r="E41" s="36"/>
      <c r="F41" s="25"/>
      <c r="G41" s="25"/>
      <c r="H41" s="25"/>
      <c r="I41" s="10"/>
    </row>
    <row r="42" spans="1:9" ht="15.75" thickBot="1">
      <c r="A42" s="19" t="s">
        <v>52</v>
      </c>
      <c r="B42" s="20">
        <v>412000</v>
      </c>
      <c r="C42" s="20">
        <f>SUM(C35:C40)</f>
        <v>446000</v>
      </c>
      <c r="D42" s="20">
        <f t="shared" ref="D42:I42" si="10">SUM(D35:D40)</f>
        <v>1398238.87075</v>
      </c>
      <c r="E42" s="20">
        <f t="shared" si="10"/>
        <v>1939988.87075</v>
      </c>
      <c r="F42" s="20">
        <f>SUM(F35:F40)</f>
        <v>4263857.8707499998</v>
      </c>
      <c r="G42" s="20">
        <f t="shared" si="10"/>
        <v>5915008.8707499998</v>
      </c>
      <c r="H42" s="20">
        <f t="shared" si="10"/>
        <v>8324210.8707499998</v>
      </c>
      <c r="I42" s="21">
        <f t="shared" si="10"/>
        <v>13388744.870749999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9:D29"/>
    <mergeCell ref="A33:E33"/>
    <mergeCell ref="A36:E36"/>
    <mergeCell ref="A41:E41"/>
    <mergeCell ref="A2:E2"/>
    <mergeCell ref="A4:D4"/>
    <mergeCell ref="A9:D9"/>
    <mergeCell ref="A21:D21"/>
    <mergeCell ref="A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Michael Mancuso</cp:lastModifiedBy>
  <cp:revision/>
  <dcterms:created xsi:type="dcterms:W3CDTF">2018-11-08T07:10:47Z</dcterms:created>
  <dcterms:modified xsi:type="dcterms:W3CDTF">2018-11-08T20:14:40Z</dcterms:modified>
  <cp:category/>
  <cp:contentStatus/>
</cp:coreProperties>
</file>