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Income statment" sheetId="2" r:id="rId1"/>
    <sheet name="Balance 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D22" i="1"/>
  <c r="C22" i="1" s="1"/>
  <c r="B22" i="1" s="1"/>
  <c r="D27" i="1"/>
  <c r="C27" i="1" s="1"/>
  <c r="B27" i="1" s="1"/>
  <c r="D37" i="1"/>
  <c r="C37" i="1" s="1"/>
  <c r="B37" i="1" s="1"/>
  <c r="D41" i="1"/>
  <c r="C41" i="1" s="1"/>
  <c r="B41" i="1" s="1"/>
  <c r="D49" i="1"/>
  <c r="C49" i="1" s="1"/>
  <c r="B49" i="1" s="1"/>
  <c r="D52" i="1"/>
  <c r="C52" i="1" s="1"/>
  <c r="B52" i="1" s="1"/>
  <c r="D58" i="1"/>
  <c r="C58" i="1" s="1"/>
  <c r="B58" i="1" s="1"/>
  <c r="D5" i="1"/>
  <c r="C5" i="1" s="1"/>
  <c r="B5" i="1" s="1"/>
  <c r="L5" i="1"/>
  <c r="L7" i="1"/>
  <c r="D7" i="1" s="1"/>
  <c r="C7" i="1" s="1"/>
  <c r="B7" i="1" s="1"/>
  <c r="L10" i="1"/>
  <c r="D10" i="1" s="1"/>
  <c r="C10" i="1" s="1"/>
  <c r="B10" i="1" s="1"/>
  <c r="L12" i="1"/>
  <c r="D12" i="1" s="1"/>
  <c r="C12" i="1" s="1"/>
  <c r="B12" i="1" s="1"/>
  <c r="L14" i="1"/>
  <c r="D14" i="1" s="1"/>
  <c r="C14" i="1" s="1"/>
  <c r="B14" i="1" s="1"/>
  <c r="L17" i="1"/>
  <c r="D17" i="1" s="1"/>
  <c r="C17" i="1" s="1"/>
  <c r="B17" i="1" s="1"/>
  <c r="L19" i="1"/>
  <c r="D19" i="1" s="1"/>
  <c r="C19" i="1" s="1"/>
  <c r="B19" i="1" s="1"/>
  <c r="L21" i="1"/>
  <c r="D21" i="1" s="1"/>
  <c r="C21" i="1" s="1"/>
  <c r="B21" i="1" s="1"/>
  <c r="L24" i="1"/>
  <c r="D24" i="1" s="1"/>
  <c r="C24" i="1" s="1"/>
  <c r="B24" i="1" s="1"/>
  <c r="L26" i="1"/>
  <c r="D26" i="1" s="1"/>
  <c r="C26" i="1" s="1"/>
  <c r="B26" i="1" s="1"/>
  <c r="L28" i="1"/>
  <c r="D28" i="1" s="1"/>
  <c r="C28" i="1" s="1"/>
  <c r="B28" i="1" s="1"/>
  <c r="L31" i="1"/>
  <c r="D31" i="1" s="1"/>
  <c r="C31" i="1" s="1"/>
  <c r="B31" i="1" s="1"/>
  <c r="L34" i="1"/>
  <c r="D34" i="1" s="1"/>
  <c r="C34" i="1" s="1"/>
  <c r="B34" i="1" s="1"/>
  <c r="L36" i="1"/>
  <c r="D36" i="1" s="1"/>
  <c r="C36" i="1" s="1"/>
  <c r="B36" i="1" s="1"/>
  <c r="L38" i="1"/>
  <c r="D38" i="1" s="1"/>
  <c r="C38" i="1" s="1"/>
  <c r="B38" i="1" s="1"/>
  <c r="L40" i="1"/>
  <c r="L43" i="1"/>
  <c r="D43" i="1" s="1"/>
  <c r="C43" i="1" s="1"/>
  <c r="B43" i="1" s="1"/>
  <c r="L45" i="1"/>
  <c r="D45" i="1" s="1"/>
  <c r="C45" i="1" s="1"/>
  <c r="B45" i="1" s="1"/>
  <c r="L47" i="1"/>
  <c r="D47" i="1" s="1"/>
  <c r="C47" i="1" s="1"/>
  <c r="B47" i="1" s="1"/>
  <c r="L49" i="1"/>
  <c r="L52" i="1"/>
  <c r="L54" i="1"/>
  <c r="D54" i="1" s="1"/>
  <c r="C54" i="1" s="1"/>
  <c r="B54" i="1" s="1"/>
  <c r="L56" i="1"/>
  <c r="D56" i="1" s="1"/>
  <c r="C56" i="1" s="1"/>
  <c r="B56" i="1" s="1"/>
  <c r="L58" i="1"/>
  <c r="K5" i="1"/>
  <c r="K6" i="1"/>
  <c r="L6" i="1" s="1"/>
  <c r="D6" i="1" s="1"/>
  <c r="C6" i="1" s="1"/>
  <c r="B6" i="1" s="1"/>
  <c r="K7" i="1"/>
  <c r="K9" i="1"/>
  <c r="L9" i="1" s="1"/>
  <c r="D9" i="1" s="1"/>
  <c r="C9" i="1" s="1"/>
  <c r="B9" i="1" s="1"/>
  <c r="K10" i="1"/>
  <c r="K11" i="1"/>
  <c r="L11" i="1" s="1"/>
  <c r="D11" i="1" s="1"/>
  <c r="C11" i="1" s="1"/>
  <c r="B11" i="1" s="1"/>
  <c r="K12" i="1"/>
  <c r="K13" i="1"/>
  <c r="L13" i="1" s="1"/>
  <c r="K14" i="1"/>
  <c r="K16" i="1"/>
  <c r="L16" i="1" s="1"/>
  <c r="D16" i="1" s="1"/>
  <c r="C16" i="1" s="1"/>
  <c r="B16" i="1" s="1"/>
  <c r="K17" i="1"/>
  <c r="K18" i="1"/>
  <c r="L18" i="1" s="1"/>
  <c r="D18" i="1" s="1"/>
  <c r="C18" i="1" s="1"/>
  <c r="B18" i="1" s="1"/>
  <c r="K19" i="1"/>
  <c r="K20" i="1"/>
  <c r="L20" i="1" s="1"/>
  <c r="D20" i="1" s="1"/>
  <c r="C20" i="1" s="1"/>
  <c r="B20" i="1" s="1"/>
  <c r="K21" i="1"/>
  <c r="K22" i="1"/>
  <c r="L22" i="1" s="1"/>
  <c r="K24" i="1"/>
  <c r="K25" i="1"/>
  <c r="L25" i="1" s="1"/>
  <c r="D25" i="1" s="1"/>
  <c r="C25" i="1" s="1"/>
  <c r="B25" i="1" s="1"/>
  <c r="K26" i="1"/>
  <c r="K27" i="1"/>
  <c r="L27" i="1" s="1"/>
  <c r="K28" i="1"/>
  <c r="K30" i="1"/>
  <c r="L30" i="1" s="1"/>
  <c r="D30" i="1" s="1"/>
  <c r="C30" i="1" s="1"/>
  <c r="B30" i="1" s="1"/>
  <c r="K31" i="1"/>
  <c r="K32" i="1"/>
  <c r="L32" i="1" s="1"/>
  <c r="D32" i="1" s="1"/>
  <c r="C32" i="1" s="1"/>
  <c r="B32" i="1" s="1"/>
  <c r="K34" i="1"/>
  <c r="K35" i="1"/>
  <c r="L35" i="1" s="1"/>
  <c r="D35" i="1" s="1"/>
  <c r="C35" i="1" s="1"/>
  <c r="B35" i="1" s="1"/>
  <c r="K36" i="1"/>
  <c r="K37" i="1"/>
  <c r="L37" i="1" s="1"/>
  <c r="K38" i="1"/>
  <c r="K39" i="1"/>
  <c r="L39" i="1" s="1"/>
  <c r="K40" i="1"/>
  <c r="K41" i="1"/>
  <c r="L41" i="1" s="1"/>
  <c r="K43" i="1"/>
  <c r="K44" i="1"/>
  <c r="L44" i="1" s="1"/>
  <c r="K45" i="1"/>
  <c r="K46" i="1"/>
  <c r="L46" i="1" s="1"/>
  <c r="D46" i="1" s="1"/>
  <c r="C46" i="1" s="1"/>
  <c r="B46" i="1" s="1"/>
  <c r="K47" i="1"/>
  <c r="K48" i="1"/>
  <c r="L48" i="1" s="1"/>
  <c r="D48" i="1" s="1"/>
  <c r="C48" i="1" s="1"/>
  <c r="B48" i="1" s="1"/>
  <c r="K49" i="1"/>
  <c r="K51" i="1"/>
  <c r="L51" i="1" s="1"/>
  <c r="D51" i="1" s="1"/>
  <c r="C51" i="1" s="1"/>
  <c r="B51" i="1" s="1"/>
  <c r="K52" i="1"/>
  <c r="K53" i="1"/>
  <c r="L53" i="1" s="1"/>
  <c r="D53" i="1" s="1"/>
  <c r="C53" i="1" s="1"/>
  <c r="B53" i="1" s="1"/>
  <c r="K54" i="1"/>
  <c r="K55" i="1"/>
  <c r="L55" i="1" s="1"/>
  <c r="D55" i="1" s="1"/>
  <c r="C55" i="1" s="1"/>
  <c r="B55" i="1" s="1"/>
  <c r="K56" i="1"/>
  <c r="K57" i="1"/>
  <c r="L57" i="1" s="1"/>
  <c r="D57" i="1" s="1"/>
  <c r="C57" i="1" s="1"/>
  <c r="B57" i="1" s="1"/>
  <c r="K58" i="1"/>
  <c r="L4" i="1"/>
  <c r="D4" i="1" s="1"/>
  <c r="C4" i="1" s="1"/>
  <c r="B4" i="1" s="1"/>
  <c r="K4" i="1"/>
  <c r="L3" i="1"/>
  <c r="D3" i="1" s="1"/>
  <c r="C3" i="1" s="1"/>
  <c r="B3" i="1" s="1"/>
  <c r="K3" i="1"/>
  <c r="D4" i="2"/>
  <c r="R6" i="2"/>
  <c r="R10" i="2"/>
  <c r="R14" i="2"/>
  <c r="R18" i="2"/>
  <c r="N4" i="2"/>
  <c r="M4" i="2"/>
  <c r="O4" i="2"/>
  <c r="P4" i="2" s="1"/>
  <c r="S12" i="2"/>
  <c r="R12" i="2" s="1"/>
  <c r="T12" i="2"/>
  <c r="S13" i="2"/>
  <c r="R13" i="2" s="1"/>
  <c r="T13" i="2"/>
  <c r="S14" i="2"/>
  <c r="T14" i="2"/>
  <c r="S15" i="2"/>
  <c r="R15" i="2" s="1"/>
  <c r="T15" i="2"/>
  <c r="S16" i="2"/>
  <c r="T16" i="2"/>
  <c r="S17" i="2"/>
  <c r="R17" i="2" s="1"/>
  <c r="T17" i="2"/>
  <c r="S18" i="2"/>
  <c r="T18" i="2"/>
  <c r="S19" i="2"/>
  <c r="R19" i="2" s="1"/>
  <c r="T19" i="2"/>
  <c r="S20" i="2"/>
  <c r="R20" i="2" s="1"/>
  <c r="T20" i="2"/>
  <c r="S11" i="2"/>
  <c r="R11" i="2" s="1"/>
  <c r="T11" i="2"/>
  <c r="S10" i="2"/>
  <c r="T10" i="2"/>
  <c r="S9" i="2"/>
  <c r="R9" i="2" s="1"/>
  <c r="T9" i="2"/>
  <c r="S8" i="2"/>
  <c r="T8" i="2"/>
  <c r="S7" i="2"/>
  <c r="R7" i="2" s="1"/>
  <c r="T7" i="2"/>
  <c r="S6" i="2"/>
  <c r="T6" i="2"/>
  <c r="S5" i="2"/>
  <c r="R5" i="2" s="1"/>
  <c r="T5" i="2"/>
  <c r="S4" i="2"/>
  <c r="T4" i="2"/>
  <c r="U20" i="2"/>
  <c r="U19" i="2"/>
  <c r="U18" i="2"/>
  <c r="U17" i="2"/>
  <c r="U16" i="2"/>
  <c r="R16" i="2" s="1"/>
  <c r="U15" i="2"/>
  <c r="U14" i="2"/>
  <c r="U13" i="2"/>
  <c r="U12" i="2"/>
  <c r="U11" i="2"/>
  <c r="U10" i="2"/>
  <c r="U9" i="2"/>
  <c r="U8" i="2"/>
  <c r="R8" i="2" s="1"/>
  <c r="U7" i="2"/>
  <c r="U6" i="2"/>
  <c r="U5" i="2"/>
  <c r="U4" i="2"/>
  <c r="D19" i="2" l="1"/>
  <c r="C4" i="2"/>
  <c r="D16" i="2"/>
  <c r="D5" i="2"/>
  <c r="D11" i="2"/>
  <c r="D17" i="2"/>
  <c r="D14" i="2"/>
  <c r="D9" i="2"/>
  <c r="D10" i="2"/>
  <c r="D6" i="2"/>
  <c r="D12" i="2"/>
  <c r="D18" i="2"/>
  <c r="D8" i="2"/>
  <c r="D20" i="2"/>
  <c r="D15" i="2"/>
  <c r="D7" i="2"/>
  <c r="D13" i="2"/>
  <c r="C17" i="2" l="1"/>
  <c r="C13" i="2"/>
  <c r="C9" i="2"/>
  <c r="C5" i="2"/>
  <c r="C19" i="2"/>
  <c r="C15" i="2"/>
  <c r="C11" i="2"/>
  <c r="C7" i="2"/>
  <c r="C20" i="2"/>
  <c r="C12" i="2"/>
  <c r="B4" i="2"/>
  <c r="C14" i="2"/>
  <c r="C18" i="2"/>
  <c r="C10" i="2"/>
  <c r="C16" i="2"/>
  <c r="C8" i="2"/>
  <c r="C6" i="2"/>
  <c r="B17" i="2" l="1"/>
  <c r="B13" i="2"/>
  <c r="B9" i="2"/>
  <c r="B5" i="2"/>
  <c r="B19" i="2"/>
  <c r="B15" i="2"/>
  <c r="B11" i="2"/>
  <c r="B7" i="2"/>
  <c r="B20" i="2"/>
  <c r="B12" i="2"/>
  <c r="B14" i="2"/>
  <c r="B18" i="2"/>
  <c r="B10" i="2"/>
  <c r="B16" i="2"/>
  <c r="B8" i="2"/>
  <c r="B6" i="2"/>
</calcChain>
</file>

<file path=xl/sharedStrings.xml><?xml version="1.0" encoding="utf-8"?>
<sst xmlns="http://schemas.openxmlformats.org/spreadsheetml/2006/main" count="105" uniqueCount="88">
  <si>
    <t>CONSOLIDATED STATEMENTS OF Earnings and Retained Earnings - USD ($) shares in Thousands, $ in Thousands</t>
  </si>
  <si>
    <t>CONSOLIDATED STATEMENTS OF Earnings and Retained Earnings</t>
  </si>
  <si>
    <t>Net product sales</t>
  </si>
  <si>
    <t>Rental and royalty revenue</t>
  </si>
  <si>
    <t>Total revenue</t>
  </si>
  <si>
    <t>Product cost of goods sold</t>
  </si>
  <si>
    <t>Rental and royalty cost</t>
  </si>
  <si>
    <t>Total costs</t>
  </si>
  <si>
    <t>Product gross margin</t>
  </si>
  <si>
    <t>Rental and royalty gross margin</t>
  </si>
  <si>
    <t>Total gross margin</t>
  </si>
  <si>
    <t>Selling, marketing and administrative expenses</t>
  </si>
  <si>
    <t>Earnings from operations</t>
  </si>
  <si>
    <t>Other income, net</t>
  </si>
  <si>
    <t>Earnings before income taxes</t>
  </si>
  <si>
    <t>Provision for income taxes</t>
  </si>
  <si>
    <t>Net earnings</t>
  </si>
  <si>
    <t>Less: Net earnings (loss) attributable to noncontrolling interests</t>
  </si>
  <si>
    <t>Net earnings attributable to Tootsie Roll Industries, Inc.</t>
  </si>
  <si>
    <t>12 Months Ended</t>
  </si>
  <si>
    <t>Dec. 31, 2017</t>
  </si>
  <si>
    <t>Dec. 31, 2016</t>
  </si>
  <si>
    <t>Dec. 31, 2015</t>
  </si>
  <si>
    <t>CONSOLIDATED STATEMENTS OF Financial Position - USD ($) $ in Thousands</t>
  </si>
  <si>
    <t>CURRENT ASSETS:</t>
  </si>
  <si>
    <t>Cash &amp; cash equivalents</t>
  </si>
  <si>
    <t>Restricted cash</t>
  </si>
  <si>
    <t>Investments</t>
  </si>
  <si>
    <t>Accounts receivable trade, less allowances of $1,921 and $1,884</t>
  </si>
  <si>
    <t>Other receivables</t>
  </si>
  <si>
    <t>Inventories:</t>
  </si>
  <si>
    <t>Finished goods &amp; work-in-process</t>
  </si>
  <si>
    <t>Raw material &amp; supplies</t>
  </si>
  <si>
    <t>Income taxes receivable</t>
  </si>
  <si>
    <t>Prepaid expenses</t>
  </si>
  <si>
    <t>Deferred income taxes</t>
  </si>
  <si>
    <t>Total current assets</t>
  </si>
  <si>
    <t>PROPERTY, PLANT &amp; EQUIPMENT, at cost:</t>
  </si>
  <si>
    <t>Land</t>
  </si>
  <si>
    <t>Buildings</t>
  </si>
  <si>
    <t>Machinery &amp; equipment</t>
  </si>
  <si>
    <t>Construction in progress</t>
  </si>
  <si>
    <t>Property, plant and equipment, gross</t>
  </si>
  <si>
    <t>Less-accumulated depreciation</t>
  </si>
  <si>
    <t>Net property, plant and equipment</t>
  </si>
  <si>
    <t>OTHER ASSETS:</t>
  </si>
  <si>
    <t>Goodwill</t>
  </si>
  <si>
    <t>Trademarks</t>
  </si>
  <si>
    <t>Split dollar officer life insurance</t>
  </si>
  <si>
    <t>Prepaid expenses and other</t>
  </si>
  <si>
    <t>Total other assets</t>
  </si>
  <si>
    <t>Total assets</t>
  </si>
  <si>
    <t>CURRENT LIABILITIES:</t>
  </si>
  <si>
    <t>Accounts payable</t>
  </si>
  <si>
    <t>Bank loan</t>
  </si>
  <si>
    <t>Dividends payable</t>
  </si>
  <si>
    <t>Accrued liabilities</t>
  </si>
  <si>
    <t>Postretirement health care</t>
  </si>
  <si>
    <t>Total current liabilities</t>
  </si>
  <si>
    <t>NONCURRENT LIABILITIES:</t>
  </si>
  <si>
    <t>Bank loans</t>
  </si>
  <si>
    <t>Industrial development bonds</t>
  </si>
  <si>
    <t>Liability for uncertain tax positions</t>
  </si>
  <si>
    <t>Deferred compensation and other liabilities</t>
  </si>
  <si>
    <t>Total noncurrent liabilities</t>
  </si>
  <si>
    <t>TOOTSIE ROLL INDUSTRIES, INC. SHAREHOLDERS' EQUITY:</t>
  </si>
  <si>
    <t>Capital in excess of par value</t>
  </si>
  <si>
    <t>Retained earnings</t>
  </si>
  <si>
    <t>Accumulated other comprehensive loss</t>
  </si>
  <si>
    <t>Treasury stock (at cost)- 85 &amp; 83 shares, respectively</t>
  </si>
  <si>
    <t>Total Tootsie Roll Industries, Inc. shareholders' equity</t>
  </si>
  <si>
    <t>Noncontrolling interests</t>
  </si>
  <si>
    <t>Total equity</t>
  </si>
  <si>
    <t>Total liabilities and shareholders' equity</t>
  </si>
  <si>
    <t>Dec. 31, 2014</t>
  </si>
  <si>
    <t>Dec. 31, 2013</t>
  </si>
  <si>
    <t>Income taxes payable</t>
  </si>
  <si>
    <t>Dec. 31, 2018</t>
  </si>
  <si>
    <t>Dec. 31, 2019</t>
  </si>
  <si>
    <t>Dec. 31, 2020</t>
  </si>
  <si>
    <t xml:space="preserve">Vertical Anaylsis </t>
  </si>
  <si>
    <t xml:space="preserve">Horizontal Anaylsis </t>
  </si>
  <si>
    <t xml:space="preserve">Amount </t>
  </si>
  <si>
    <t>Percentage</t>
  </si>
  <si>
    <t>Amount</t>
  </si>
  <si>
    <t>AVERAGE</t>
  </si>
  <si>
    <t xml:space="preserve">Amont </t>
  </si>
  <si>
    <t>Horizontal Anaylsis:  2017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</si>
</sst>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_(&quot;$ &quot;#,##0_);_(&quot;$ &quot;\(#,##0\)"/>
    <numFmt numFmtId="165" formatCode="_(&quot;$ &quot;#,##0.00_);_(&quot;$ &quot;\(#,##0.00\)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37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right" vertical="top"/>
    </xf>
    <xf numFmtId="166" fontId="2" fillId="0" borderId="0" xfId="0" applyNumberFormat="1" applyFont="1" applyAlignment="1">
      <alignment vertical="top" wrapText="1"/>
    </xf>
    <xf numFmtId="37" fontId="2" fillId="0" borderId="0" xfId="0" applyNumberFormat="1" applyFont="1" applyAlignment="1">
      <alignment vertical="top" wrapText="1"/>
    </xf>
    <xf numFmtId="10" fontId="0" fillId="0" borderId="0" xfId="0" applyNumberFormat="1" applyAlignment="1">
      <alignment horizontal="right"/>
    </xf>
    <xf numFmtId="164" fontId="0" fillId="0" borderId="0" xfId="0" applyNumberFormat="1"/>
    <xf numFmtId="37" fontId="0" fillId="0" borderId="0" xfId="0" applyNumberFormat="1"/>
    <xf numFmtId="5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B21" sqref="B21"/>
    </sheetView>
  </sheetViews>
  <sheetFormatPr defaultRowHeight="15" x14ac:dyDescent="0.25"/>
  <cols>
    <col min="1" max="1" width="60.42578125" customWidth="1"/>
    <col min="2" max="2" width="13.7109375" customWidth="1"/>
    <col min="3" max="3" width="14.42578125" customWidth="1"/>
    <col min="4" max="4" width="14.5703125" customWidth="1"/>
    <col min="5" max="5" width="14.42578125" customWidth="1"/>
    <col min="6" max="6" width="16" customWidth="1"/>
    <col min="7" max="7" width="20.28515625" customWidth="1"/>
    <col min="8" max="8" width="14.42578125" customWidth="1"/>
    <col min="9" max="18" width="14.5703125" customWidth="1"/>
    <col min="19" max="19" width="13.7109375" customWidth="1"/>
    <col min="20" max="20" width="12.5703125" customWidth="1"/>
    <col min="21" max="21" width="12" customWidth="1"/>
  </cols>
  <sheetData>
    <row r="1" spans="1:21" ht="36" customHeight="1" x14ac:dyDescent="0.25">
      <c r="A1" s="21" t="s">
        <v>0</v>
      </c>
      <c r="B1" s="23" t="s">
        <v>19</v>
      </c>
      <c r="C1" s="23"/>
      <c r="D1" s="23"/>
      <c r="E1" s="23"/>
      <c r="F1" s="23"/>
      <c r="G1" s="23"/>
      <c r="H1" s="23"/>
      <c r="I1" s="23"/>
      <c r="J1" s="1"/>
      <c r="K1" s="23" t="s">
        <v>81</v>
      </c>
      <c r="L1" s="23"/>
      <c r="M1" s="23"/>
      <c r="N1" s="23"/>
      <c r="O1" s="23"/>
      <c r="P1" s="23"/>
      <c r="Q1" s="1"/>
      <c r="R1" s="1" t="s">
        <v>85</v>
      </c>
      <c r="S1" s="24" t="s">
        <v>80</v>
      </c>
      <c r="T1" s="24"/>
      <c r="U1" s="24"/>
    </row>
    <row r="2" spans="1:21" ht="17.25" customHeight="1" x14ac:dyDescent="0.25">
      <c r="A2" s="22"/>
      <c r="B2" s="12" t="s">
        <v>79</v>
      </c>
      <c r="C2" s="1" t="s">
        <v>78</v>
      </c>
      <c r="D2" s="1" t="s">
        <v>77</v>
      </c>
      <c r="E2" s="1" t="s">
        <v>20</v>
      </c>
      <c r="F2" s="1" t="s">
        <v>21</v>
      </c>
      <c r="G2" s="1" t="s">
        <v>22</v>
      </c>
      <c r="H2" s="8" t="s">
        <v>74</v>
      </c>
      <c r="I2" s="8" t="s">
        <v>75</v>
      </c>
      <c r="J2" s="8"/>
      <c r="K2" s="25">
        <v>2017</v>
      </c>
      <c r="L2" s="25"/>
      <c r="M2" s="25">
        <v>2016</v>
      </c>
      <c r="N2" s="25"/>
      <c r="O2" s="25">
        <v>2015</v>
      </c>
      <c r="P2" s="25"/>
      <c r="Q2" s="8"/>
      <c r="R2" s="8"/>
      <c r="S2" s="8">
        <v>2017</v>
      </c>
      <c r="T2" s="12">
        <v>2016</v>
      </c>
      <c r="U2" s="12">
        <v>2015</v>
      </c>
    </row>
    <row r="3" spans="1:21" ht="26.25" customHeight="1" x14ac:dyDescent="0.25">
      <c r="A3" s="2" t="s">
        <v>1</v>
      </c>
      <c r="B3" s="2"/>
      <c r="C3" s="2"/>
      <c r="D3" s="2"/>
      <c r="K3" t="s">
        <v>82</v>
      </c>
      <c r="L3" t="s">
        <v>83</v>
      </c>
      <c r="M3" t="s">
        <v>84</v>
      </c>
      <c r="N3" t="s">
        <v>83</v>
      </c>
      <c r="O3" t="s">
        <v>82</v>
      </c>
      <c r="P3" t="s">
        <v>83</v>
      </c>
    </row>
    <row r="4" spans="1:21" ht="19.5" customHeight="1" x14ac:dyDescent="0.25">
      <c r="A4" s="3" t="s">
        <v>2</v>
      </c>
      <c r="B4" s="15">
        <f>C4+K4</f>
        <v>485197.65999999992</v>
      </c>
      <c r="C4" s="15">
        <f>D4+K4</f>
        <v>495356.43999999994</v>
      </c>
      <c r="D4" s="15">
        <f>E4+K4</f>
        <v>505515.22</v>
      </c>
      <c r="E4" s="4">
        <v>515674</v>
      </c>
      <c r="F4" s="4">
        <v>517373</v>
      </c>
      <c r="G4" s="4">
        <v>536692</v>
      </c>
      <c r="H4" s="9">
        <v>539895</v>
      </c>
      <c r="I4" s="9">
        <v>539627</v>
      </c>
      <c r="J4" s="9"/>
      <c r="K4" s="9">
        <v>-10158.780000000001</v>
      </c>
      <c r="L4" s="14">
        <v>-1.9699999999999999E-2</v>
      </c>
      <c r="M4" s="9">
        <f>E4-F4</f>
        <v>-1699</v>
      </c>
      <c r="N4" s="14">
        <f>M4/F4</f>
        <v>-3.2838976908342722E-3</v>
      </c>
      <c r="O4" s="9">
        <f>F4-G4</f>
        <v>-19319</v>
      </c>
      <c r="P4" s="14">
        <f>O4/G4</f>
        <v>-3.5996437435251501E-2</v>
      </c>
      <c r="Q4" s="14"/>
      <c r="R4" s="13"/>
      <c r="S4" s="13">
        <f>(E4/E4)</f>
        <v>1</v>
      </c>
      <c r="T4" s="13">
        <f>(F4/F4)</f>
        <v>1</v>
      </c>
      <c r="U4" s="13">
        <f>(G4/G4)</f>
        <v>1</v>
      </c>
    </row>
    <row r="5" spans="1:21" ht="19.5" customHeight="1" x14ac:dyDescent="0.25">
      <c r="A5" s="3" t="s">
        <v>3</v>
      </c>
      <c r="B5" s="16">
        <f>B4*R5</f>
        <v>3329.476987378624</v>
      </c>
      <c r="C5" s="16">
        <f>C4*R5</f>
        <v>3399.1875961021742</v>
      </c>
      <c r="D5" s="16">
        <f>D4*R5</f>
        <v>3468.8982048257249</v>
      </c>
      <c r="E5" s="5">
        <v>3615</v>
      </c>
      <c r="F5" s="5">
        <v>3727</v>
      </c>
      <c r="G5" s="5">
        <v>3420</v>
      </c>
      <c r="H5" s="10">
        <v>3630</v>
      </c>
      <c r="I5" s="10">
        <v>3756</v>
      </c>
      <c r="J5" s="10"/>
      <c r="K5" s="10"/>
      <c r="L5" s="10"/>
      <c r="M5" s="10"/>
      <c r="N5" s="10"/>
      <c r="O5" s="10"/>
      <c r="P5" s="10"/>
      <c r="Q5" s="10"/>
      <c r="R5" s="17">
        <f>AVERAGE(S5:U5)</f>
        <v>6.8621043790248791E-3</v>
      </c>
      <c r="S5" s="13">
        <f t="shared" ref="S5:T5" si="0">(E5/E4)</f>
        <v>7.0102429054014741E-3</v>
      </c>
      <c r="T5" s="13">
        <f t="shared" si="0"/>
        <v>7.2037002317476943E-3</v>
      </c>
      <c r="U5" s="13">
        <f>(G5/G4)</f>
        <v>6.3723699999254689E-3</v>
      </c>
    </row>
    <row r="6" spans="1:21" ht="15.75" customHeight="1" x14ac:dyDescent="0.25">
      <c r="A6" s="3" t="s">
        <v>4</v>
      </c>
      <c r="B6" s="16">
        <f>B4*R6</f>
        <v>488527.13698737865</v>
      </c>
      <c r="C6" s="16">
        <f>C4*R6</f>
        <v>498755.62759610225</v>
      </c>
      <c r="D6" s="16">
        <f>D4*R6</f>
        <v>508984.11820482585</v>
      </c>
      <c r="E6" s="5">
        <v>519289</v>
      </c>
      <c r="F6" s="5">
        <v>521100</v>
      </c>
      <c r="G6" s="5">
        <v>540112</v>
      </c>
      <c r="H6" s="10">
        <v>543525</v>
      </c>
      <c r="I6" s="10">
        <v>543383</v>
      </c>
      <c r="J6" s="10"/>
      <c r="K6" s="10"/>
      <c r="L6" s="10"/>
      <c r="M6" s="10"/>
      <c r="N6" s="10"/>
      <c r="O6" s="10"/>
      <c r="P6" s="10"/>
      <c r="Q6" s="10"/>
      <c r="R6" s="17">
        <f t="shared" ref="R6:R20" si="1">AVERAGE(S6:U6)</f>
        <v>1.0068621043790251</v>
      </c>
      <c r="S6" s="13">
        <f t="shared" ref="S6:T6" si="2">(E6/E4)</f>
        <v>1.0070102429054015</v>
      </c>
      <c r="T6" s="13">
        <f t="shared" si="2"/>
        <v>1.0072037002317478</v>
      </c>
      <c r="U6" s="13">
        <f>(G6/G4)</f>
        <v>1.0063723699999254</v>
      </c>
    </row>
    <row r="7" spans="1:21" ht="28.5" customHeight="1" x14ac:dyDescent="0.25">
      <c r="A7" s="3" t="s">
        <v>5</v>
      </c>
      <c r="B7" s="16">
        <f>B4*R7</f>
        <v>304830.75579802779</v>
      </c>
      <c r="C7" s="16">
        <f>C4*R7</f>
        <v>311213.12084361742</v>
      </c>
      <c r="D7" s="16">
        <f>D4*R7</f>
        <v>317595.48588920711</v>
      </c>
      <c r="E7" s="5">
        <v>325924</v>
      </c>
      <c r="F7" s="5">
        <v>320290</v>
      </c>
      <c r="G7" s="5">
        <v>340090</v>
      </c>
      <c r="H7" s="10">
        <v>340933</v>
      </c>
      <c r="I7" s="10">
        <v>350960</v>
      </c>
      <c r="J7" s="10"/>
      <c r="K7" s="10"/>
      <c r="L7" s="10"/>
      <c r="M7" s="10"/>
      <c r="N7" s="10"/>
      <c r="O7" s="10"/>
      <c r="P7" s="10"/>
      <c r="Q7" s="10"/>
      <c r="R7" s="17">
        <f t="shared" si="1"/>
        <v>0.62826097676981341</v>
      </c>
      <c r="S7" s="13">
        <f t="shared" ref="S7:T7" si="3">(E7/E4)</f>
        <v>0.63203496782851176</v>
      </c>
      <c r="T7" s="13">
        <f t="shared" si="3"/>
        <v>0.61906980070471396</v>
      </c>
      <c r="U7" s="13">
        <f>(G7/G4)</f>
        <v>0.63367816177621428</v>
      </c>
    </row>
    <row r="8" spans="1:21" ht="19.5" customHeight="1" x14ac:dyDescent="0.25">
      <c r="A8" s="3" t="s">
        <v>6</v>
      </c>
      <c r="B8" s="16">
        <f>B4*R8</f>
        <v>891.29529382261683</v>
      </c>
      <c r="C8" s="16">
        <f>C4*R8</f>
        <v>909.95670452476099</v>
      </c>
      <c r="D8" s="16">
        <f>D4*R8</f>
        <v>928.61811522690527</v>
      </c>
      <c r="E8" s="5">
        <v>972</v>
      </c>
      <c r="F8" s="5">
        <v>1019</v>
      </c>
      <c r="G8" s="5">
        <v>889</v>
      </c>
      <c r="H8" s="10">
        <v>947</v>
      </c>
      <c r="I8" s="10">
        <v>937</v>
      </c>
      <c r="J8" s="10"/>
      <c r="K8" s="10"/>
      <c r="L8" s="10"/>
      <c r="M8" s="10"/>
      <c r="N8" s="10"/>
      <c r="O8" s="10"/>
      <c r="P8" s="10"/>
      <c r="Q8" s="10"/>
      <c r="R8" s="17">
        <f t="shared" si="1"/>
        <v>1.8369736033405787E-3</v>
      </c>
      <c r="S8" s="13">
        <f t="shared" ref="S8:T8" si="4">(E8/E4)</f>
        <v>1.8849117853527615E-3</v>
      </c>
      <c r="T8" s="13">
        <f t="shared" si="4"/>
        <v>1.9695654779047227E-3</v>
      </c>
      <c r="U8" s="13">
        <f>(G8/G4)</f>
        <v>1.6564435467642522E-3</v>
      </c>
    </row>
    <row r="9" spans="1:21" ht="18.75" customHeight="1" x14ac:dyDescent="0.25">
      <c r="A9" s="3" t="s">
        <v>7</v>
      </c>
      <c r="B9" s="16">
        <f>B4*R9</f>
        <v>305722.05109185039</v>
      </c>
      <c r="C9" s="16">
        <f>C4*R9</f>
        <v>312123.07754814217</v>
      </c>
      <c r="D9" s="16">
        <f>D4*R9</f>
        <v>318524.10400443402</v>
      </c>
      <c r="E9" s="5">
        <v>326896</v>
      </c>
      <c r="F9" s="5">
        <v>321309</v>
      </c>
      <c r="G9" s="5">
        <v>340979</v>
      </c>
      <c r="H9" s="10">
        <v>341880</v>
      </c>
      <c r="I9" s="10">
        <v>351897</v>
      </c>
      <c r="J9" s="10"/>
      <c r="K9" s="10"/>
      <c r="L9" s="10"/>
      <c r="M9" s="10"/>
      <c r="N9" s="10"/>
      <c r="O9" s="10"/>
      <c r="P9" s="10"/>
      <c r="Q9" s="10"/>
      <c r="R9" s="17">
        <f t="shared" si="1"/>
        <v>0.63009795037315397</v>
      </c>
      <c r="S9" s="13">
        <f t="shared" ref="S9:T9" si="5">(E9/E4)</f>
        <v>0.63391987961386453</v>
      </c>
      <c r="T9" s="13">
        <f t="shared" si="5"/>
        <v>0.62103936618261868</v>
      </c>
      <c r="U9" s="13">
        <f>(G9/G4)</f>
        <v>0.63533460532297859</v>
      </c>
    </row>
    <row r="10" spans="1:21" ht="23.25" customHeight="1" x14ac:dyDescent="0.25">
      <c r="A10" s="3" t="s">
        <v>8</v>
      </c>
      <c r="B10" s="16">
        <f>B4*R10</f>
        <v>180366.90420197218</v>
      </c>
      <c r="C10" s="16">
        <f>C4*R10</f>
        <v>184143.31915638252</v>
      </c>
      <c r="D10" s="16">
        <f>D4*R10</f>
        <v>187919.7341107929</v>
      </c>
      <c r="E10" s="5">
        <v>189750</v>
      </c>
      <c r="F10" s="5">
        <v>197083</v>
      </c>
      <c r="G10" s="5">
        <v>196602</v>
      </c>
      <c r="H10" s="10">
        <v>198962</v>
      </c>
      <c r="I10" s="10">
        <v>188667</v>
      </c>
      <c r="J10" s="10"/>
      <c r="K10" s="10"/>
      <c r="L10" s="10"/>
      <c r="M10" s="10"/>
      <c r="N10" s="10"/>
      <c r="O10" s="10"/>
      <c r="P10" s="10"/>
      <c r="Q10" s="10"/>
      <c r="R10" s="17">
        <f t="shared" si="1"/>
        <v>0.37173902323018665</v>
      </c>
      <c r="S10" s="13">
        <f t="shared" ref="S10:T10" si="6">(E10/E4)</f>
        <v>0.36796503217148818</v>
      </c>
      <c r="T10" s="13">
        <f t="shared" si="6"/>
        <v>0.38093019929528599</v>
      </c>
      <c r="U10" s="13">
        <f>(G10/G4)</f>
        <v>0.36632183822378572</v>
      </c>
    </row>
    <row r="11" spans="1:21" ht="18.75" customHeight="1" x14ac:dyDescent="0.25">
      <c r="A11" s="3" t="s">
        <v>9</v>
      </c>
      <c r="B11" s="16">
        <f>B4*R11</f>
        <v>2438.1816935560073</v>
      </c>
      <c r="C11" s="16">
        <f>C4*R11</f>
        <v>2489.2308915774133</v>
      </c>
      <c r="D11" s="16">
        <f>D4*R11</f>
        <v>2540.2800895988198</v>
      </c>
      <c r="E11" s="5">
        <v>2643</v>
      </c>
      <c r="F11" s="5">
        <v>2708</v>
      </c>
      <c r="G11" s="5">
        <v>2531</v>
      </c>
      <c r="H11" s="10">
        <v>2683</v>
      </c>
      <c r="I11" s="10">
        <v>2819</v>
      </c>
      <c r="J11" s="10"/>
      <c r="K11" s="10"/>
      <c r="L11" s="10"/>
      <c r="M11" s="10"/>
      <c r="N11" s="10"/>
      <c r="O11" s="10"/>
      <c r="P11" s="10"/>
      <c r="Q11" s="10"/>
      <c r="R11" s="17">
        <f t="shared" si="1"/>
        <v>5.0251307756843007E-3</v>
      </c>
      <c r="S11" s="13">
        <f t="shared" ref="S11:T11" si="7">(E11/E4)</f>
        <v>5.1253311200487126E-3</v>
      </c>
      <c r="T11" s="13">
        <f t="shared" si="7"/>
        <v>5.2341347538429721E-3</v>
      </c>
      <c r="U11" s="13">
        <f>(G11/G4)</f>
        <v>4.7159264531612174E-3</v>
      </c>
    </row>
    <row r="12" spans="1:21" ht="17.25" customHeight="1" x14ac:dyDescent="0.25">
      <c r="A12" s="3" t="s">
        <v>10</v>
      </c>
      <c r="B12" s="16">
        <f>B4*R12</f>
        <v>182805.0858955282</v>
      </c>
      <c r="C12" s="16">
        <f>C4*R12</f>
        <v>186632.55004795996</v>
      </c>
      <c r="D12" s="16">
        <f>D4*R12</f>
        <v>190460.01420039174</v>
      </c>
      <c r="E12" s="5">
        <v>192393</v>
      </c>
      <c r="F12" s="5">
        <v>199791</v>
      </c>
      <c r="G12" s="5">
        <v>199133</v>
      </c>
      <c r="H12" s="10">
        <v>201645</v>
      </c>
      <c r="I12" s="10">
        <v>191486</v>
      </c>
      <c r="J12" s="10"/>
      <c r="K12" s="10"/>
      <c r="L12" s="10"/>
      <c r="M12" s="10"/>
      <c r="N12" s="10"/>
      <c r="O12" s="10"/>
      <c r="P12" s="10"/>
      <c r="Q12" s="10"/>
      <c r="R12" s="17">
        <f t="shared" si="1"/>
        <v>0.37676415400587099</v>
      </c>
      <c r="S12" s="13">
        <f t="shared" ref="S12:T12" si="8">(E12/E4)</f>
        <v>0.37309036329153689</v>
      </c>
      <c r="T12" s="13">
        <f t="shared" si="8"/>
        <v>0.38616433404912898</v>
      </c>
      <c r="U12" s="13">
        <f>(G12/G4)</f>
        <v>0.37103776467694694</v>
      </c>
    </row>
    <row r="13" spans="1:21" ht="21.75" customHeight="1" x14ac:dyDescent="0.25">
      <c r="A13" s="3" t="s">
        <v>11</v>
      </c>
      <c r="B13" s="16">
        <f>B4*R13</f>
        <v>104070.08661680245</v>
      </c>
      <c r="C13" s="16">
        <f>C4*R13</f>
        <v>106249.04418745734</v>
      </c>
      <c r="D13" s="16">
        <f>D4*R13</f>
        <v>108428.00175811225</v>
      </c>
      <c r="E13" s="5">
        <v>120977</v>
      </c>
      <c r="F13" s="5">
        <v>107377</v>
      </c>
      <c r="G13" s="5">
        <v>108051</v>
      </c>
      <c r="H13" s="10">
        <v>117722</v>
      </c>
      <c r="I13" s="10">
        <v>119133</v>
      </c>
      <c r="J13" s="10"/>
      <c r="K13" s="10"/>
      <c r="L13" s="10"/>
      <c r="M13" s="10"/>
      <c r="N13" s="10"/>
      <c r="O13" s="10"/>
      <c r="P13" s="10"/>
      <c r="Q13" s="10"/>
      <c r="R13" s="17">
        <f t="shared" si="1"/>
        <v>0.21449008351936913</v>
      </c>
      <c r="S13" s="13">
        <f t="shared" ref="S13:T13" si="9">(E13/E4)</f>
        <v>0.23459976651915745</v>
      </c>
      <c r="T13" s="13">
        <f t="shared" si="9"/>
        <v>0.20754272062902393</v>
      </c>
      <c r="U13" s="13">
        <f>(G13/G4)</f>
        <v>0.201327763409926</v>
      </c>
    </row>
    <row r="14" spans="1:21" ht="18.75" customHeight="1" x14ac:dyDescent="0.25">
      <c r="A14" s="3" t="s">
        <v>12</v>
      </c>
      <c r="B14" s="16">
        <f>B4*R14</f>
        <v>78734.999278725722</v>
      </c>
      <c r="C14" s="16">
        <f>C4*R14</f>
        <v>80383.505860502599</v>
      </c>
      <c r="D14" s="16">
        <f>D4*R14</f>
        <v>82032.012442279462</v>
      </c>
      <c r="E14" s="5">
        <v>71416</v>
      </c>
      <c r="F14" s="5">
        <v>92414</v>
      </c>
      <c r="G14" s="5">
        <v>91082</v>
      </c>
      <c r="H14" s="10">
        <v>83923</v>
      </c>
      <c r="I14" s="10">
        <v>72353</v>
      </c>
      <c r="J14" s="10"/>
      <c r="K14" s="10"/>
      <c r="L14" s="10"/>
      <c r="M14" s="10"/>
      <c r="N14" s="10"/>
      <c r="O14" s="10"/>
      <c r="P14" s="10"/>
      <c r="Q14" s="10"/>
      <c r="R14" s="17">
        <f t="shared" si="1"/>
        <v>0.1622740704865018</v>
      </c>
      <c r="S14" s="13">
        <f t="shared" ref="S14:T14" si="10">(E14/E4)</f>
        <v>0.13849059677237946</v>
      </c>
      <c r="T14" s="13">
        <f t="shared" si="10"/>
        <v>0.17862161342010502</v>
      </c>
      <c r="U14" s="13">
        <f>(G14/G4)</f>
        <v>0.16971000126702093</v>
      </c>
    </row>
    <row r="15" spans="1:21" ht="21.75" customHeight="1" x14ac:dyDescent="0.25">
      <c r="A15" s="3" t="s">
        <v>13</v>
      </c>
      <c r="B15" s="16">
        <f>B4*R15</f>
        <v>6292.2243132805052</v>
      </c>
      <c r="C15" s="16">
        <f>C4*R15</f>
        <v>6423.9671632135978</v>
      </c>
      <c r="D15" s="16">
        <f>D4*R15</f>
        <v>6555.7100131466914</v>
      </c>
      <c r="E15" s="5">
        <v>13145</v>
      </c>
      <c r="F15" s="5">
        <v>5498</v>
      </c>
      <c r="G15" s="5">
        <v>1496</v>
      </c>
      <c r="H15" s="10">
        <v>7371</v>
      </c>
      <c r="I15" s="10">
        <v>12130</v>
      </c>
      <c r="J15" s="10"/>
      <c r="K15" s="10"/>
      <c r="L15" s="10"/>
      <c r="M15" s="10"/>
      <c r="N15" s="10"/>
      <c r="O15" s="10"/>
      <c r="P15" s="10"/>
      <c r="Q15" s="10"/>
      <c r="R15" s="17">
        <f t="shared" si="1"/>
        <v>1.2968373164207977E-2</v>
      </c>
      <c r="S15" s="13">
        <f t="shared" ref="S15:T15" si="11">(E15/E4)</f>
        <v>2.5490910924343673E-2</v>
      </c>
      <c r="T15" s="13">
        <f t="shared" si="11"/>
        <v>1.0626762509833331E-2</v>
      </c>
      <c r="U15" s="13">
        <f>(G15/G4)</f>
        <v>2.7874460584469303E-3</v>
      </c>
    </row>
    <row r="16" spans="1:21" ht="22.5" customHeight="1" x14ac:dyDescent="0.25">
      <c r="A16" s="3" t="s">
        <v>14</v>
      </c>
      <c r="B16" s="16">
        <f>B4*R16</f>
        <v>85027.223592006252</v>
      </c>
      <c r="C16" s="16">
        <f>C4*R16</f>
        <v>86807.473023716215</v>
      </c>
      <c r="D16" s="16">
        <f>D4*R16</f>
        <v>88587.722455426177</v>
      </c>
      <c r="E16" s="5">
        <v>84561</v>
      </c>
      <c r="F16" s="5">
        <v>97912</v>
      </c>
      <c r="G16" s="5">
        <v>92578</v>
      </c>
      <c r="H16" s="10">
        <v>91294</v>
      </c>
      <c r="I16" s="10">
        <v>84483</v>
      </c>
      <c r="J16" s="10"/>
      <c r="K16" s="10"/>
      <c r="L16" s="10"/>
      <c r="M16" s="10"/>
      <c r="N16" s="10"/>
      <c r="O16" s="10"/>
      <c r="P16" s="10"/>
      <c r="Q16" s="10"/>
      <c r="R16" s="17">
        <f t="shared" si="1"/>
        <v>0.17524244365070982</v>
      </c>
      <c r="S16" s="13">
        <f t="shared" ref="S16:T16" si="12">(E16/E4)</f>
        <v>0.16398150769672312</v>
      </c>
      <c r="T16" s="13">
        <f t="shared" si="12"/>
        <v>0.18924837592993837</v>
      </c>
      <c r="U16" s="13">
        <f>(G16/G4)</f>
        <v>0.17249744732546787</v>
      </c>
    </row>
    <row r="17" spans="1:21" ht="22.5" customHeight="1" x14ac:dyDescent="0.25">
      <c r="A17" s="3" t="s">
        <v>15</v>
      </c>
      <c r="B17" s="16">
        <f>B4*R17</f>
        <v>18759.870412672117</v>
      </c>
      <c r="C17" s="16">
        <f>C4*R17</f>
        <v>19152.653420633957</v>
      </c>
      <c r="D17" s="16">
        <f>D4*R17</f>
        <v>19545.436428595796</v>
      </c>
      <c r="E17" s="5">
        <v>3907</v>
      </c>
      <c r="F17" s="5">
        <v>30593</v>
      </c>
      <c r="G17" s="5">
        <v>26451</v>
      </c>
      <c r="H17" s="10">
        <v>28434</v>
      </c>
      <c r="I17" s="10">
        <v>23634</v>
      </c>
      <c r="J17" s="10"/>
      <c r="K17" s="10"/>
      <c r="L17" s="10"/>
      <c r="M17" s="10"/>
      <c r="N17" s="10"/>
      <c r="O17" s="10"/>
      <c r="P17" s="10"/>
      <c r="Q17" s="10"/>
      <c r="R17" s="17">
        <f t="shared" si="1"/>
        <v>3.8664387649091546E-2</v>
      </c>
      <c r="S17" s="13">
        <f t="shared" ref="S17:T17" si="13">(E17/E4)</f>
        <v>7.5764921248695884E-3</v>
      </c>
      <c r="T17" s="13">
        <f t="shared" si="13"/>
        <v>5.913141969140253E-2</v>
      </c>
      <c r="U17" s="13">
        <f>(G17/G4)</f>
        <v>4.928525113100251E-2</v>
      </c>
    </row>
    <row r="18" spans="1:21" ht="21.75" customHeight="1" x14ac:dyDescent="0.25">
      <c r="A18" s="3" t="s">
        <v>16</v>
      </c>
      <c r="B18" s="16">
        <f>B4*R18</f>
        <v>66267.35317933411</v>
      </c>
      <c r="C18" s="16">
        <f>C4*R18</f>
        <v>67654.819603082229</v>
      </c>
      <c r="D18" s="16">
        <f>D4*R18</f>
        <v>69042.286026830363</v>
      </c>
      <c r="E18" s="5">
        <v>80654</v>
      </c>
      <c r="F18" s="5">
        <v>67319</v>
      </c>
      <c r="G18" s="5">
        <v>66127</v>
      </c>
      <c r="H18" s="10">
        <v>62860</v>
      </c>
      <c r="I18" s="10">
        <v>60849</v>
      </c>
      <c r="J18" s="10"/>
      <c r="K18" s="10"/>
      <c r="L18" s="10"/>
      <c r="M18" s="10"/>
      <c r="N18" s="10"/>
      <c r="O18" s="10"/>
      <c r="P18" s="10"/>
      <c r="Q18" s="10"/>
      <c r="R18" s="17">
        <f t="shared" si="1"/>
        <v>0.13657805600161824</v>
      </c>
      <c r="S18" s="13">
        <f t="shared" ref="S18:T18" si="14">(E18/E4)</f>
        <v>0.15640501557185355</v>
      </c>
      <c r="T18" s="13">
        <f t="shared" si="14"/>
        <v>0.13011695623853584</v>
      </c>
      <c r="U18" s="13">
        <f>(G18/G4)</f>
        <v>0.12321219619446536</v>
      </c>
    </row>
    <row r="19" spans="1:21" ht="22.5" customHeight="1" x14ac:dyDescent="0.25">
      <c r="A19" s="3" t="s">
        <v>17</v>
      </c>
      <c r="B19" s="16">
        <f>B4*R19</f>
        <v>-114.1189167844002</v>
      </c>
      <c r="C19" s="16">
        <f>C4*R19</f>
        <v>-116.50827078386308</v>
      </c>
      <c r="D19" s="16">
        <f>D4*R19</f>
        <v>-118.89762478332597</v>
      </c>
      <c r="E19" s="5">
        <v>-210</v>
      </c>
      <c r="F19" s="5">
        <v>-191</v>
      </c>
      <c r="G19" s="5">
        <v>38</v>
      </c>
      <c r="H19" s="10">
        <v>-438</v>
      </c>
      <c r="R19" s="17">
        <f t="shared" si="1"/>
        <v>-2.3520088036780768E-4</v>
      </c>
      <c r="S19" s="13">
        <f t="shared" ref="S19:T19" si="15">(E19/E4)</f>
        <v>-4.0723402769967071E-4</v>
      </c>
      <c r="T19" s="13">
        <f t="shared" si="15"/>
        <v>-3.6917272451403532E-4</v>
      </c>
      <c r="U19" s="13">
        <f>(G19/G4)</f>
        <v>7.0804111110282997E-5</v>
      </c>
    </row>
    <row r="20" spans="1:21" ht="20.25" customHeight="1" x14ac:dyDescent="0.25">
      <c r="A20" s="3" t="s">
        <v>18</v>
      </c>
      <c r="B20" s="16">
        <f>B4*R20</f>
        <v>66381.472096118523</v>
      </c>
      <c r="C20" s="16">
        <f>C4*R20</f>
        <v>67771.327873866103</v>
      </c>
      <c r="D20" s="16">
        <f>D4*R20</f>
        <v>69161.183651613697</v>
      </c>
      <c r="E20" s="4">
        <v>80864</v>
      </c>
      <c r="F20" s="4">
        <v>67510</v>
      </c>
      <c r="G20" s="4">
        <v>66089</v>
      </c>
      <c r="H20" s="9">
        <v>63298</v>
      </c>
      <c r="I20" s="9">
        <v>60849</v>
      </c>
      <c r="J20" s="9"/>
      <c r="K20" s="9"/>
      <c r="L20" s="9"/>
      <c r="M20" s="9"/>
      <c r="N20" s="9"/>
      <c r="O20" s="9"/>
      <c r="P20" s="9"/>
      <c r="Q20" s="9"/>
      <c r="R20" s="17">
        <f t="shared" si="1"/>
        <v>0.13681325688198606</v>
      </c>
      <c r="S20" s="13">
        <f t="shared" ref="S20:T20" si="16">(E20/E4)</f>
        <v>0.1568122495995532</v>
      </c>
      <c r="T20" s="13">
        <f t="shared" si="16"/>
        <v>0.13048612896304987</v>
      </c>
      <c r="U20" s="13">
        <f>(G20/G4)</f>
        <v>0.12314139208335508</v>
      </c>
    </row>
    <row r="21" spans="1:21" ht="36.75" customHeight="1" x14ac:dyDescent="0.25">
      <c r="A21" s="3"/>
      <c r="B21" s="3"/>
      <c r="C21" s="3"/>
      <c r="D21" s="3"/>
      <c r="E21" s="6"/>
      <c r="F21" s="6"/>
      <c r="G21" s="6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21" ht="25.5" customHeight="1" x14ac:dyDescent="0.25">
      <c r="A22" s="3"/>
      <c r="B22" s="3"/>
      <c r="C22" s="3"/>
      <c r="D22" s="3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21" ht="21.75" customHeight="1" x14ac:dyDescent="0.25">
      <c r="A23" s="3"/>
      <c r="B23" s="3"/>
      <c r="C23" s="3"/>
      <c r="D23" s="3"/>
      <c r="E23" s="4"/>
      <c r="F23" s="4"/>
      <c r="G23" s="4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21" ht="22.5" customHeight="1" x14ac:dyDescent="0.25">
      <c r="A24" s="3"/>
      <c r="B24" s="3"/>
      <c r="C24" s="3"/>
      <c r="D24" s="3"/>
      <c r="E24" s="5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1" ht="21.75" customHeight="1" x14ac:dyDescent="0.25">
      <c r="A25" s="3"/>
      <c r="B25" s="3"/>
      <c r="C25" s="3"/>
      <c r="D25" s="3"/>
      <c r="E25" s="5"/>
      <c r="F25" s="5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1" ht="24.75" customHeight="1" x14ac:dyDescent="0.25">
      <c r="A26" s="3"/>
      <c r="B26" s="3"/>
      <c r="C26" s="3"/>
      <c r="D26" s="3"/>
      <c r="E26" s="5"/>
      <c r="F26" s="5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1" ht="19.5" customHeight="1" x14ac:dyDescent="0.25">
      <c r="A27" s="3"/>
      <c r="B27" s="3"/>
      <c r="C27" s="3"/>
      <c r="D27" s="3"/>
      <c r="E27" s="4"/>
      <c r="F27" s="4"/>
      <c r="G27" s="4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</sheetData>
  <mergeCells count="7">
    <mergeCell ref="A1:A2"/>
    <mergeCell ref="B1:I1"/>
    <mergeCell ref="S1:U1"/>
    <mergeCell ref="K2:L2"/>
    <mergeCell ref="M2:N2"/>
    <mergeCell ref="O2:P2"/>
    <mergeCell ref="K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F3" sqref="F3"/>
    </sheetView>
  </sheetViews>
  <sheetFormatPr defaultRowHeight="15" x14ac:dyDescent="0.25"/>
  <cols>
    <col min="1" max="1" width="56.42578125" customWidth="1"/>
    <col min="2" max="2" width="13" customWidth="1"/>
    <col min="3" max="3" width="12.5703125" customWidth="1"/>
    <col min="4" max="4" width="13.85546875" customWidth="1"/>
    <col min="5" max="6" width="12.7109375" customWidth="1"/>
    <col min="7" max="8" width="12.42578125" customWidth="1"/>
    <col min="11" max="11" width="10.28515625" customWidth="1"/>
    <col min="12" max="12" width="12" customWidth="1"/>
    <col min="13" max="13" width="14" customWidth="1"/>
  </cols>
  <sheetData>
    <row r="1" spans="1:12" ht="74.25" customHeight="1" x14ac:dyDescent="0.25">
      <c r="A1" s="7" t="s">
        <v>23</v>
      </c>
      <c r="B1" s="1" t="s">
        <v>79</v>
      </c>
      <c r="C1" s="1" t="s">
        <v>78</v>
      </c>
      <c r="D1" s="1" t="s">
        <v>77</v>
      </c>
      <c r="E1" s="1" t="s">
        <v>20</v>
      </c>
      <c r="F1" s="1" t="s">
        <v>21</v>
      </c>
      <c r="G1" s="8" t="s">
        <v>22</v>
      </c>
      <c r="H1" s="8" t="s">
        <v>74</v>
      </c>
      <c r="K1" s="25" t="s">
        <v>87</v>
      </c>
      <c r="L1" s="25"/>
    </row>
    <row r="2" spans="1:12" ht="32.25" customHeight="1" x14ac:dyDescent="0.25">
      <c r="A2" s="2" t="s">
        <v>24</v>
      </c>
      <c r="B2" s="2"/>
      <c r="C2" s="2"/>
      <c r="D2" s="2"/>
      <c r="K2" t="s">
        <v>86</v>
      </c>
      <c r="L2" t="s">
        <v>83</v>
      </c>
    </row>
    <row r="3" spans="1:12" ht="30" customHeight="1" x14ac:dyDescent="0.25">
      <c r="A3" s="3" t="s">
        <v>25</v>
      </c>
      <c r="B3" s="20">
        <f>(C3*L3)+C3</f>
        <v>50878.021506289551</v>
      </c>
      <c r="C3" s="20">
        <f>(D3*L3)+D3</f>
        <v>62938.533051964085</v>
      </c>
      <c r="D3" s="20">
        <f>(E3*L3)+E3</f>
        <v>77857.959595450928</v>
      </c>
      <c r="E3" s="4">
        <v>96314</v>
      </c>
      <c r="F3" s="4">
        <v>119145</v>
      </c>
      <c r="G3" s="9">
        <v>126145</v>
      </c>
      <c r="H3" s="9">
        <v>100108</v>
      </c>
      <c r="K3" s="18">
        <f>E3-F3</f>
        <v>-22831</v>
      </c>
      <c r="L3" s="13">
        <f>K3/F3</f>
        <v>-0.19162365185278443</v>
      </c>
    </row>
    <row r="4" spans="1:12" ht="23.25" customHeight="1" x14ac:dyDescent="0.25">
      <c r="A4" s="3" t="s">
        <v>26</v>
      </c>
      <c r="B4" s="20">
        <f t="shared" ref="B4:B58" si="0">(C4*L4)+C4</f>
        <v>487.4320092894946</v>
      </c>
      <c r="C4" s="20">
        <f t="shared" ref="C4:C58" si="1">(D4*L4)+D4</f>
        <v>458.61829445464764</v>
      </c>
      <c r="D4" s="16">
        <f t="shared" ref="D4:D58" si="2">(E4*L4)+E4</f>
        <v>431.50785340314138</v>
      </c>
      <c r="E4" s="5">
        <v>406</v>
      </c>
      <c r="F4" s="5">
        <v>382</v>
      </c>
      <c r="G4" s="10">
        <v>395</v>
      </c>
      <c r="K4" s="19">
        <f>E4-F4</f>
        <v>24</v>
      </c>
      <c r="L4" s="13">
        <f>K4/F4</f>
        <v>6.2827225130890049E-2</v>
      </c>
    </row>
    <row r="5" spans="1:12" ht="18" customHeight="1" x14ac:dyDescent="0.25">
      <c r="A5" s="3" t="s">
        <v>27</v>
      </c>
      <c r="B5" s="20">
        <f t="shared" si="0"/>
        <v>9737.8176771497856</v>
      </c>
      <c r="C5" s="20">
        <f t="shared" si="1"/>
        <v>15801.309542792227</v>
      </c>
      <c r="D5" s="16">
        <f t="shared" si="2"/>
        <v>25640.383866810836</v>
      </c>
      <c r="E5" s="5">
        <v>41606</v>
      </c>
      <c r="F5" s="5">
        <v>67513</v>
      </c>
      <c r="G5" s="10">
        <v>42155</v>
      </c>
      <c r="H5" s="10">
        <v>39450</v>
      </c>
      <c r="K5" s="19">
        <f t="shared" ref="K5:K58" si="3">E5-F5</f>
        <v>-25907</v>
      </c>
      <c r="L5" s="13">
        <f t="shared" ref="L5:L58" si="4">K5/F5</f>
        <v>-0.38373350317716587</v>
      </c>
    </row>
    <row r="6" spans="1:12" ht="36.75" customHeight="1" x14ac:dyDescent="0.25">
      <c r="A6" s="3" t="s">
        <v>28</v>
      </c>
      <c r="B6" s="20">
        <f t="shared" si="0"/>
        <v>63403.401171080717</v>
      </c>
      <c r="C6" s="20">
        <f t="shared" si="1"/>
        <v>57525.525360356296</v>
      </c>
      <c r="D6" s="16">
        <f t="shared" si="2"/>
        <v>52192.563913974489</v>
      </c>
      <c r="E6" s="5">
        <v>47354</v>
      </c>
      <c r="F6" s="5">
        <v>42964</v>
      </c>
      <c r="G6" s="10">
        <v>51010</v>
      </c>
      <c r="H6" s="10">
        <v>43253</v>
      </c>
      <c r="K6" s="19">
        <f t="shared" si="3"/>
        <v>4390</v>
      </c>
      <c r="L6" s="13">
        <f t="shared" si="4"/>
        <v>0.10217856810352853</v>
      </c>
    </row>
    <row r="7" spans="1:12" ht="21" customHeight="1" x14ac:dyDescent="0.25">
      <c r="A7" s="3" t="s">
        <v>29</v>
      </c>
      <c r="B7" s="20">
        <f t="shared" si="0"/>
        <v>24124.15018148681</v>
      </c>
      <c r="C7" s="20">
        <f t="shared" si="1"/>
        <v>14670.151419119813</v>
      </c>
      <c r="D7" s="16">
        <f t="shared" si="2"/>
        <v>8921.0745680509244</v>
      </c>
      <c r="E7" s="5">
        <v>5425</v>
      </c>
      <c r="F7" s="5">
        <v>3299</v>
      </c>
      <c r="G7" s="10">
        <v>2772</v>
      </c>
      <c r="H7" s="10">
        <v>3577</v>
      </c>
      <c r="K7" s="19">
        <f t="shared" si="3"/>
        <v>2126</v>
      </c>
      <c r="L7" s="13">
        <f t="shared" si="4"/>
        <v>0.64443770839648373</v>
      </c>
    </row>
    <row r="8" spans="1:12" ht="22.5" customHeight="1" x14ac:dyDescent="0.25">
      <c r="A8" s="2" t="s">
        <v>30</v>
      </c>
      <c r="B8" s="20"/>
      <c r="C8" s="20"/>
      <c r="D8" s="16"/>
      <c r="K8" s="19"/>
      <c r="L8" s="13"/>
    </row>
    <row r="9" spans="1:12" ht="23.25" customHeight="1" x14ac:dyDescent="0.25">
      <c r="A9" s="3" t="s">
        <v>31</v>
      </c>
      <c r="B9" s="20">
        <f t="shared" si="0"/>
        <v>25001.454544600547</v>
      </c>
      <c r="C9" s="20">
        <f t="shared" si="1"/>
        <v>27123.155577158748</v>
      </c>
      <c r="D9" s="16">
        <f t="shared" si="2"/>
        <v>29424.910744708497</v>
      </c>
      <c r="E9" s="5">
        <v>31922</v>
      </c>
      <c r="F9" s="5">
        <v>34631</v>
      </c>
      <c r="G9" s="10">
        <v>35032</v>
      </c>
      <c r="H9" s="10">
        <v>44549</v>
      </c>
      <c r="K9" s="19">
        <f t="shared" si="3"/>
        <v>-2709</v>
      </c>
      <c r="L9" s="13">
        <f t="shared" si="4"/>
        <v>-7.8224711963269897E-2</v>
      </c>
    </row>
    <row r="10" spans="1:12" ht="24.75" customHeight="1" x14ac:dyDescent="0.25">
      <c r="A10" s="3" t="s">
        <v>32</v>
      </c>
      <c r="B10" s="20">
        <f t="shared" si="0"/>
        <v>22920.006551171842</v>
      </c>
      <c r="C10" s="20">
        <f t="shared" si="1"/>
        <v>22915.003275347532</v>
      </c>
      <c r="D10" s="16">
        <f t="shared" si="2"/>
        <v>22910.001091703056</v>
      </c>
      <c r="E10" s="5">
        <v>22905</v>
      </c>
      <c r="F10" s="5">
        <v>22900</v>
      </c>
      <c r="G10" s="10">
        <v>27231</v>
      </c>
      <c r="H10" s="10">
        <v>25830</v>
      </c>
      <c r="K10" s="19">
        <f t="shared" si="3"/>
        <v>5</v>
      </c>
      <c r="L10" s="13">
        <f t="shared" si="4"/>
        <v>2.183406113537118E-4</v>
      </c>
    </row>
    <row r="11" spans="1:12" ht="21.75" customHeight="1" x14ac:dyDescent="0.25">
      <c r="A11" s="3" t="s">
        <v>33</v>
      </c>
      <c r="B11" s="20">
        <f t="shared" si="0"/>
        <v>9410094.7137463596</v>
      </c>
      <c r="C11" s="20">
        <f t="shared" si="1"/>
        <v>1047339.0447548747</v>
      </c>
      <c r="D11" s="16">
        <f t="shared" si="2"/>
        <v>116568.33518005541</v>
      </c>
      <c r="E11" s="5">
        <v>12974</v>
      </c>
      <c r="F11" s="5">
        <v>1444</v>
      </c>
      <c r="G11" s="10"/>
      <c r="H11" s="10"/>
      <c r="K11" s="19">
        <f t="shared" si="3"/>
        <v>11530</v>
      </c>
      <c r="L11" s="13">
        <f t="shared" si="4"/>
        <v>7.9847645429362881</v>
      </c>
    </row>
    <row r="12" spans="1:12" ht="21.75" customHeight="1" x14ac:dyDescent="0.25">
      <c r="A12" s="3" t="s">
        <v>34</v>
      </c>
      <c r="B12" s="20">
        <f t="shared" si="0"/>
        <v>112374.78440299927</v>
      </c>
      <c r="C12" s="20">
        <f t="shared" si="1"/>
        <v>53334.528106034777</v>
      </c>
      <c r="D12" s="16">
        <f t="shared" si="2"/>
        <v>25313.257804279201</v>
      </c>
      <c r="E12" s="5">
        <v>12014</v>
      </c>
      <c r="F12" s="5">
        <v>5702</v>
      </c>
      <c r="G12" s="10">
        <v>5935</v>
      </c>
      <c r="H12" s="10">
        <v>6060</v>
      </c>
      <c r="K12" s="19">
        <f t="shared" si="3"/>
        <v>6312</v>
      </c>
      <c r="L12" s="13">
        <f t="shared" si="4"/>
        <v>1.1069800070150824</v>
      </c>
    </row>
    <row r="13" spans="1:12" ht="27" customHeight="1" x14ac:dyDescent="0.25">
      <c r="A13" s="3" t="s">
        <v>35</v>
      </c>
      <c r="B13" s="20"/>
      <c r="C13" s="20"/>
      <c r="D13" s="16"/>
      <c r="F13" s="5">
        <v>1320</v>
      </c>
      <c r="G13" s="10">
        <v>3131</v>
      </c>
      <c r="H13" s="10">
        <v>1794</v>
      </c>
      <c r="K13" s="19">
        <f t="shared" si="3"/>
        <v>-1320</v>
      </c>
      <c r="L13" s="13">
        <f t="shared" si="4"/>
        <v>-1</v>
      </c>
    </row>
    <row r="14" spans="1:12" ht="24" customHeight="1" x14ac:dyDescent="0.25">
      <c r="A14" s="3" t="s">
        <v>36</v>
      </c>
      <c r="B14" s="20">
        <f t="shared" si="0"/>
        <v>200929.69139474141</v>
      </c>
      <c r="C14" s="20">
        <f t="shared" si="1"/>
        <v>221977.91464065446</v>
      </c>
      <c r="D14" s="16">
        <f t="shared" si="2"/>
        <v>245231.02706314734</v>
      </c>
      <c r="E14" s="5">
        <v>270920</v>
      </c>
      <c r="F14" s="5">
        <v>299300</v>
      </c>
      <c r="G14" s="10">
        <v>293806</v>
      </c>
      <c r="H14" s="10">
        <v>264621</v>
      </c>
      <c r="K14" s="19">
        <f t="shared" si="3"/>
        <v>-28380</v>
      </c>
      <c r="L14" s="13">
        <f t="shared" si="4"/>
        <v>-9.4821249582358838E-2</v>
      </c>
    </row>
    <row r="15" spans="1:12" ht="29.25" customHeight="1" x14ac:dyDescent="0.25">
      <c r="A15" s="2" t="s">
        <v>37</v>
      </c>
      <c r="B15" s="20"/>
      <c r="C15" s="20"/>
      <c r="D15" s="16"/>
      <c r="K15" s="19"/>
      <c r="L15" s="13"/>
    </row>
    <row r="16" spans="1:12" x14ac:dyDescent="0.25">
      <c r="A16" s="3" t="s">
        <v>38</v>
      </c>
      <c r="B16" s="20">
        <f t="shared" si="0"/>
        <v>21608.834117236092</v>
      </c>
      <c r="C16" s="20">
        <f t="shared" si="1"/>
        <v>21725.92050554094</v>
      </c>
      <c r="D16" s="16">
        <f t="shared" si="2"/>
        <v>21843.641320592364</v>
      </c>
      <c r="E16" s="5">
        <v>21962</v>
      </c>
      <c r="F16" s="5">
        <v>22081</v>
      </c>
      <c r="G16" s="10">
        <v>22188</v>
      </c>
      <c r="H16" s="10">
        <v>22360</v>
      </c>
      <c r="K16" s="19">
        <f t="shared" si="3"/>
        <v>-119</v>
      </c>
      <c r="L16" s="13">
        <f t="shared" si="4"/>
        <v>-5.3892486753317334E-3</v>
      </c>
    </row>
    <row r="17" spans="1:12" x14ac:dyDescent="0.25">
      <c r="A17" s="3" t="s">
        <v>39</v>
      </c>
      <c r="B17" s="20">
        <f t="shared" si="0"/>
        <v>124998.52962558244</v>
      </c>
      <c r="C17" s="20">
        <f t="shared" si="1"/>
        <v>122790.58199659505</v>
      </c>
      <c r="D17" s="16">
        <f t="shared" si="2"/>
        <v>120621.63508823176</v>
      </c>
      <c r="E17" s="5">
        <v>118491</v>
      </c>
      <c r="F17" s="5">
        <v>116398</v>
      </c>
      <c r="G17" s="10">
        <v>114562</v>
      </c>
      <c r="H17" s="10">
        <v>113279</v>
      </c>
      <c r="K17" s="19">
        <f t="shared" si="3"/>
        <v>2093</v>
      </c>
      <c r="L17" s="13">
        <f t="shared" si="4"/>
        <v>1.7981408615268302E-2</v>
      </c>
    </row>
    <row r="18" spans="1:12" ht="24" customHeight="1" x14ac:dyDescent="0.25">
      <c r="A18" s="3" t="s">
        <v>40</v>
      </c>
      <c r="B18" s="20">
        <f t="shared" si="0"/>
        <v>419586.56616300729</v>
      </c>
      <c r="C18" s="20">
        <f t="shared" si="1"/>
        <v>406544.87925330439</v>
      </c>
      <c r="D18" s="16">
        <f t="shared" si="2"/>
        <v>393908.55707919371</v>
      </c>
      <c r="E18" s="5">
        <v>381665</v>
      </c>
      <c r="F18" s="5">
        <v>369802</v>
      </c>
      <c r="G18" s="10">
        <v>357627</v>
      </c>
      <c r="H18" s="10">
        <v>350929</v>
      </c>
      <c r="K18" s="19">
        <f t="shared" si="3"/>
        <v>11863</v>
      </c>
      <c r="L18" s="13">
        <f t="shared" si="4"/>
        <v>3.2079328938188545E-2</v>
      </c>
    </row>
    <row r="19" spans="1:12" ht="19.5" customHeight="1" x14ac:dyDescent="0.25">
      <c r="A19" s="3" t="s">
        <v>41</v>
      </c>
      <c r="B19" s="20">
        <f t="shared" si="0"/>
        <v>12573.96434683072</v>
      </c>
      <c r="C19" s="20">
        <f t="shared" si="1"/>
        <v>9163.0245733377997</v>
      </c>
      <c r="D19" s="16">
        <f t="shared" si="2"/>
        <v>6677.3705583756346</v>
      </c>
      <c r="E19" s="5">
        <v>4866</v>
      </c>
      <c r="F19" s="5">
        <v>3546</v>
      </c>
      <c r="G19" s="10">
        <v>5158</v>
      </c>
      <c r="H19" s="10">
        <v>1641</v>
      </c>
      <c r="K19" s="19">
        <f t="shared" si="3"/>
        <v>1320</v>
      </c>
      <c r="L19" s="13">
        <f t="shared" si="4"/>
        <v>0.37225042301184436</v>
      </c>
    </row>
    <row r="20" spans="1:12" ht="22.5" customHeight="1" x14ac:dyDescent="0.25">
      <c r="A20" s="3" t="s">
        <v>42</v>
      </c>
      <c r="B20" s="20">
        <f t="shared" si="0"/>
        <v>575201.67489280028</v>
      </c>
      <c r="C20" s="20">
        <f t="shared" si="1"/>
        <v>558657.84854067164</v>
      </c>
      <c r="D20" s="16">
        <f t="shared" si="2"/>
        <v>542589.85214926139</v>
      </c>
      <c r="E20" s="5">
        <v>526984</v>
      </c>
      <c r="F20" s="5">
        <v>511827</v>
      </c>
      <c r="G20" s="10">
        <v>499535</v>
      </c>
      <c r="H20" s="10">
        <v>488209</v>
      </c>
      <c r="K20" s="19">
        <f t="shared" si="3"/>
        <v>15157</v>
      </c>
      <c r="L20" s="13">
        <f t="shared" si="4"/>
        <v>2.9613521756374713E-2</v>
      </c>
    </row>
    <row r="21" spans="1:12" ht="21.75" customHeight="1" x14ac:dyDescent="0.25">
      <c r="A21" s="3" t="s">
        <v>43</v>
      </c>
      <c r="B21" s="20">
        <f t="shared" si="0"/>
        <v>404762.20785492711</v>
      </c>
      <c r="C21" s="20">
        <f t="shared" si="1"/>
        <v>384885.34690691181</v>
      </c>
      <c r="D21" s="16">
        <f t="shared" si="2"/>
        <v>365984.58894845314</v>
      </c>
      <c r="E21" s="5">
        <v>348012</v>
      </c>
      <c r="F21" s="5">
        <v>330922</v>
      </c>
      <c r="G21" s="10">
        <v>314949</v>
      </c>
      <c r="H21" s="10">
        <v>298128</v>
      </c>
      <c r="K21" s="19">
        <f t="shared" si="3"/>
        <v>17090</v>
      </c>
      <c r="L21" s="13">
        <f t="shared" si="4"/>
        <v>5.1643589728093027E-2</v>
      </c>
    </row>
    <row r="22" spans="1:12" ht="25.5" customHeight="1" x14ac:dyDescent="0.25">
      <c r="A22" s="3" t="s">
        <v>44</v>
      </c>
      <c r="B22" s="20">
        <f t="shared" si="0"/>
        <v>173296.04613239403</v>
      </c>
      <c r="C22" s="20">
        <f t="shared" si="1"/>
        <v>175167.74258308977</v>
      </c>
      <c r="D22" s="16">
        <f t="shared" si="2"/>
        <v>177059.65442635637</v>
      </c>
      <c r="E22" s="5">
        <v>178972</v>
      </c>
      <c r="F22" s="5">
        <v>180905</v>
      </c>
      <c r="G22" s="10">
        <v>184586</v>
      </c>
      <c r="H22" s="10">
        <v>190081</v>
      </c>
      <c r="K22" s="19">
        <f t="shared" si="3"/>
        <v>-1933</v>
      </c>
      <c r="L22" s="13">
        <f t="shared" si="4"/>
        <v>-1.0685166247477958E-2</v>
      </c>
    </row>
    <row r="23" spans="1:12" ht="24.75" customHeight="1" x14ac:dyDescent="0.25">
      <c r="A23" s="2" t="s">
        <v>45</v>
      </c>
      <c r="B23" s="20"/>
      <c r="C23" s="20"/>
      <c r="D23" s="16"/>
      <c r="K23" s="19"/>
      <c r="L23" s="13"/>
    </row>
    <row r="24" spans="1:12" ht="15.75" customHeight="1" x14ac:dyDescent="0.25">
      <c r="A24" s="3" t="s">
        <v>46</v>
      </c>
      <c r="B24" s="20">
        <f t="shared" si="0"/>
        <v>73237</v>
      </c>
      <c r="C24" s="20">
        <f t="shared" si="1"/>
        <v>73237</v>
      </c>
      <c r="D24" s="16">
        <f t="shared" si="2"/>
        <v>73237</v>
      </c>
      <c r="E24" s="5">
        <v>73237</v>
      </c>
      <c r="F24" s="5">
        <v>73237</v>
      </c>
      <c r="G24" s="10">
        <v>73237</v>
      </c>
      <c r="H24" s="10">
        <v>73237</v>
      </c>
      <c r="K24" s="19">
        <f t="shared" si="3"/>
        <v>0</v>
      </c>
      <c r="L24" s="13">
        <f t="shared" si="4"/>
        <v>0</v>
      </c>
    </row>
    <row r="25" spans="1:12" ht="21.75" customHeight="1" x14ac:dyDescent="0.25">
      <c r="A25" s="3" t="s">
        <v>47</v>
      </c>
      <c r="B25" s="20">
        <f t="shared" si="0"/>
        <v>175024</v>
      </c>
      <c r="C25" s="20">
        <f t="shared" si="1"/>
        <v>175024</v>
      </c>
      <c r="D25" s="16">
        <f t="shared" si="2"/>
        <v>175024</v>
      </c>
      <c r="E25" s="5">
        <v>175024</v>
      </c>
      <c r="F25" s="5">
        <v>175024</v>
      </c>
      <c r="G25" s="10">
        <v>175024</v>
      </c>
      <c r="H25" s="10">
        <v>175024</v>
      </c>
      <c r="K25" s="19">
        <f t="shared" si="3"/>
        <v>0</v>
      </c>
      <c r="L25" s="13">
        <f t="shared" si="4"/>
        <v>0</v>
      </c>
    </row>
    <row r="26" spans="1:12" ht="25.5" customHeight="1" x14ac:dyDescent="0.25">
      <c r="A26" s="3" t="s">
        <v>27</v>
      </c>
      <c r="B26" s="20">
        <f t="shared" si="0"/>
        <v>295030.70199273172</v>
      </c>
      <c r="C26" s="20">
        <f t="shared" si="1"/>
        <v>255006.19675415027</v>
      </c>
      <c r="D26" s="16">
        <f t="shared" si="2"/>
        <v>220411.50274800352</v>
      </c>
      <c r="E26" s="5">
        <v>190510</v>
      </c>
      <c r="F26" s="5">
        <v>164665</v>
      </c>
      <c r="G26" s="10">
        <v>152930</v>
      </c>
      <c r="H26" s="10">
        <v>163579</v>
      </c>
      <c r="K26" s="19">
        <f t="shared" si="3"/>
        <v>25845</v>
      </c>
      <c r="L26" s="13">
        <f t="shared" si="4"/>
        <v>0.15695502990920962</v>
      </c>
    </row>
    <row r="27" spans="1:12" ht="22.5" customHeight="1" x14ac:dyDescent="0.25">
      <c r="A27" s="3" t="s">
        <v>48</v>
      </c>
      <c r="B27" s="20">
        <f t="shared" si="0"/>
        <v>26042</v>
      </c>
      <c r="C27" s="20">
        <f t="shared" si="1"/>
        <v>26042</v>
      </c>
      <c r="D27" s="16">
        <f t="shared" si="2"/>
        <v>26042</v>
      </c>
      <c r="E27" s="5">
        <v>26042</v>
      </c>
      <c r="F27" s="5">
        <v>26042</v>
      </c>
      <c r="G27" s="10">
        <v>26042</v>
      </c>
      <c r="H27" s="10">
        <v>33632</v>
      </c>
      <c r="K27" s="19">
        <f t="shared" si="3"/>
        <v>0</v>
      </c>
      <c r="L27" s="13">
        <f t="shared" si="4"/>
        <v>0</v>
      </c>
    </row>
    <row r="28" spans="1:12" ht="23.25" customHeight="1" x14ac:dyDescent="0.25">
      <c r="A28" s="3" t="s">
        <v>49</v>
      </c>
      <c r="B28" s="20">
        <f t="shared" si="0"/>
        <v>286884434.08206952</v>
      </c>
      <c r="C28" s="20">
        <f t="shared" si="1"/>
        <v>10918911.887045952</v>
      </c>
      <c r="D28" s="16">
        <f t="shared" si="2"/>
        <v>415577.22425249172</v>
      </c>
      <c r="E28" s="5">
        <v>15817</v>
      </c>
      <c r="F28" s="5">
        <v>602</v>
      </c>
      <c r="G28" s="10">
        <v>3050</v>
      </c>
      <c r="H28" s="10">
        <v>6927</v>
      </c>
      <c r="K28" s="19">
        <f t="shared" si="3"/>
        <v>15215</v>
      </c>
      <c r="L28" s="13">
        <f t="shared" si="4"/>
        <v>25.274086378737543</v>
      </c>
    </row>
    <row r="29" spans="1:12" ht="21.75" customHeight="1" x14ac:dyDescent="0.25">
      <c r="A29" s="3" t="s">
        <v>26</v>
      </c>
      <c r="B29" s="20"/>
      <c r="C29" s="20"/>
      <c r="D29" s="16"/>
      <c r="E29" s="5"/>
      <c r="F29" s="5"/>
      <c r="H29" s="10">
        <v>1589</v>
      </c>
      <c r="K29" s="19"/>
      <c r="L29" s="13"/>
    </row>
    <row r="30" spans="1:12" ht="18" customHeight="1" x14ac:dyDescent="0.25">
      <c r="A30" s="3" t="s">
        <v>35</v>
      </c>
      <c r="B30" s="20">
        <f t="shared" si="0"/>
        <v>932.84744456325893</v>
      </c>
      <c r="C30" s="20">
        <f t="shared" si="1"/>
        <v>717.23647860288304</v>
      </c>
      <c r="D30" s="16">
        <f t="shared" si="2"/>
        <v>551.46012269938649</v>
      </c>
      <c r="E30" s="5">
        <v>424</v>
      </c>
      <c r="F30" s="5">
        <v>326</v>
      </c>
      <c r="G30" s="10">
        <v>308</v>
      </c>
      <c r="H30" s="10">
        <v>1696</v>
      </c>
      <c r="K30" s="19">
        <f t="shared" si="3"/>
        <v>98</v>
      </c>
      <c r="L30" s="13">
        <f t="shared" si="4"/>
        <v>0.30061349693251532</v>
      </c>
    </row>
    <row r="31" spans="1:12" ht="20.25" customHeight="1" x14ac:dyDescent="0.25">
      <c r="A31" s="3" t="s">
        <v>50</v>
      </c>
      <c r="B31" s="20">
        <f t="shared" si="0"/>
        <v>629108.10731280979</v>
      </c>
      <c r="C31" s="20">
        <f t="shared" si="1"/>
        <v>575282.89957983047</v>
      </c>
      <c r="D31" s="16">
        <f t="shared" si="2"/>
        <v>526062.86694127705</v>
      </c>
      <c r="E31" s="5">
        <v>481054</v>
      </c>
      <c r="F31" s="5">
        <v>439896</v>
      </c>
      <c r="G31" s="10">
        <v>430591</v>
      </c>
      <c r="H31" s="10">
        <v>455684</v>
      </c>
      <c r="K31" s="19">
        <f t="shared" si="3"/>
        <v>41158</v>
      </c>
      <c r="L31" s="13">
        <f t="shared" si="4"/>
        <v>9.3563023987487948E-2</v>
      </c>
    </row>
    <row r="32" spans="1:12" ht="21" customHeight="1" x14ac:dyDescent="0.25">
      <c r="A32" s="3" t="s">
        <v>51</v>
      </c>
      <c r="B32" s="20">
        <f t="shared" si="0"/>
        <v>964254.00822194386</v>
      </c>
      <c r="C32" s="20">
        <f t="shared" si="1"/>
        <v>953020.98856326658</v>
      </c>
      <c r="D32" s="16">
        <f t="shared" si="2"/>
        <v>941918.82729830744</v>
      </c>
      <c r="E32" s="5">
        <v>930946</v>
      </c>
      <c r="F32" s="5">
        <v>920101</v>
      </c>
      <c r="G32" s="10">
        <v>908983</v>
      </c>
      <c r="H32" s="10">
        <v>910386</v>
      </c>
      <c r="K32" s="19">
        <f t="shared" si="3"/>
        <v>10845</v>
      </c>
      <c r="L32" s="13">
        <f t="shared" si="4"/>
        <v>1.1786749498152921E-2</v>
      </c>
    </row>
    <row r="33" spans="1:12" ht="22.5" customHeight="1" x14ac:dyDescent="0.25">
      <c r="A33" s="2" t="s">
        <v>52</v>
      </c>
      <c r="B33" s="20"/>
      <c r="C33" s="20"/>
      <c r="D33" s="16"/>
      <c r="K33" s="19"/>
      <c r="L33" s="13"/>
    </row>
    <row r="34" spans="1:12" ht="16.5" customHeight="1" x14ac:dyDescent="0.25">
      <c r="A34" s="3" t="s">
        <v>53</v>
      </c>
      <c r="B34" s="20">
        <f t="shared" si="0"/>
        <v>18417.531864414454</v>
      </c>
      <c r="C34" s="20">
        <f t="shared" si="1"/>
        <v>15934.685516495403</v>
      </c>
      <c r="D34" s="16">
        <f t="shared" si="2"/>
        <v>13786.548837209302</v>
      </c>
      <c r="E34" s="5">
        <v>11928</v>
      </c>
      <c r="F34" s="5">
        <v>10320</v>
      </c>
      <c r="G34" s="10">
        <v>11322</v>
      </c>
      <c r="H34" s="10">
        <v>11641</v>
      </c>
      <c r="K34" s="19">
        <f t="shared" si="3"/>
        <v>1608</v>
      </c>
      <c r="L34" s="13">
        <f t="shared" si="4"/>
        <v>0.1558139534883721</v>
      </c>
    </row>
    <row r="35" spans="1:12" ht="20.25" customHeight="1" x14ac:dyDescent="0.25">
      <c r="A35" s="3" t="s">
        <v>54</v>
      </c>
      <c r="B35" s="20">
        <f t="shared" si="0"/>
        <v>988.0817406327609</v>
      </c>
      <c r="C35" s="20">
        <f t="shared" si="1"/>
        <v>754.53514739229013</v>
      </c>
      <c r="D35" s="16">
        <f t="shared" si="2"/>
        <v>576.19047619047615</v>
      </c>
      <c r="E35" s="5">
        <v>440</v>
      </c>
      <c r="F35" s="5">
        <v>336</v>
      </c>
      <c r="G35" s="10">
        <v>231</v>
      </c>
      <c r="H35" s="10">
        <v>124</v>
      </c>
      <c r="K35" s="19">
        <f t="shared" si="3"/>
        <v>104</v>
      </c>
      <c r="L35" s="13">
        <f t="shared" si="4"/>
        <v>0.30952380952380953</v>
      </c>
    </row>
    <row r="36" spans="1:12" ht="18.75" customHeight="1" x14ac:dyDescent="0.25">
      <c r="A36" s="3" t="s">
        <v>55</v>
      </c>
      <c r="B36" s="20">
        <f t="shared" si="0"/>
        <v>5929.2340718935056</v>
      </c>
      <c r="C36" s="20">
        <f t="shared" si="1"/>
        <v>5838.0956683149307</v>
      </c>
      <c r="D36" s="16">
        <f t="shared" si="2"/>
        <v>5748.3581553920685</v>
      </c>
      <c r="E36" s="5">
        <v>5660</v>
      </c>
      <c r="F36" s="5">
        <v>5573</v>
      </c>
      <c r="G36" s="10">
        <v>5486</v>
      </c>
      <c r="H36" s="10">
        <v>4814</v>
      </c>
      <c r="K36" s="19">
        <f t="shared" si="3"/>
        <v>87</v>
      </c>
      <c r="L36" s="13">
        <f t="shared" si="4"/>
        <v>1.5610981518033374E-2</v>
      </c>
    </row>
    <row r="37" spans="1:12" ht="24" customHeight="1" x14ac:dyDescent="0.25">
      <c r="A37" s="3" t="s">
        <v>56</v>
      </c>
      <c r="B37" s="20">
        <f t="shared" si="0"/>
        <v>41894.533086172465</v>
      </c>
      <c r="C37" s="20">
        <f t="shared" si="1"/>
        <v>42954.954533954537</v>
      </c>
      <c r="D37" s="16">
        <f t="shared" si="2"/>
        <v>44042.217041036718</v>
      </c>
      <c r="E37" s="5">
        <v>45157</v>
      </c>
      <c r="F37" s="5">
        <v>46300</v>
      </c>
      <c r="G37" s="10">
        <v>50117</v>
      </c>
      <c r="H37" s="10">
        <v>46482</v>
      </c>
      <c r="K37" s="19">
        <f t="shared" si="3"/>
        <v>-1143</v>
      </c>
      <c r="L37" s="13">
        <f t="shared" si="4"/>
        <v>-2.4686825053995682E-2</v>
      </c>
    </row>
    <row r="38" spans="1:12" ht="18" customHeight="1" x14ac:dyDescent="0.25">
      <c r="A38" s="3" t="s">
        <v>57</v>
      </c>
      <c r="B38" s="20">
        <f t="shared" si="0"/>
        <v>979.30315400690097</v>
      </c>
      <c r="C38" s="20">
        <f t="shared" si="1"/>
        <v>833.13850415512468</v>
      </c>
      <c r="D38" s="16">
        <f t="shared" si="2"/>
        <v>708.78947368421052</v>
      </c>
      <c r="E38" s="5">
        <v>603</v>
      </c>
      <c r="F38" s="5">
        <v>513</v>
      </c>
      <c r="G38" s="10">
        <v>448</v>
      </c>
      <c r="H38" s="10">
        <v>328</v>
      </c>
      <c r="K38" s="19">
        <f t="shared" si="3"/>
        <v>90</v>
      </c>
      <c r="L38" s="13">
        <f t="shared" si="4"/>
        <v>0.17543859649122806</v>
      </c>
    </row>
    <row r="39" spans="1:12" ht="21" customHeight="1" x14ac:dyDescent="0.25">
      <c r="A39" s="3" t="s">
        <v>76</v>
      </c>
      <c r="B39" s="20"/>
      <c r="C39" s="20"/>
      <c r="D39" s="16"/>
      <c r="E39" s="5"/>
      <c r="F39" s="5"/>
      <c r="G39" s="10">
        <v>4436</v>
      </c>
      <c r="H39" s="10">
        <v>1070</v>
      </c>
      <c r="K39" s="19">
        <f t="shared" si="3"/>
        <v>0</v>
      </c>
      <c r="L39" s="13" t="e">
        <f t="shared" si="4"/>
        <v>#DIV/0!</v>
      </c>
    </row>
    <row r="40" spans="1:12" ht="24" customHeight="1" x14ac:dyDescent="0.25">
      <c r="A40" s="3" t="s">
        <v>35</v>
      </c>
      <c r="B40" s="20"/>
      <c r="C40" s="20"/>
      <c r="D40" s="16"/>
      <c r="F40" s="5">
        <v>519</v>
      </c>
      <c r="G40" s="10">
        <v>22</v>
      </c>
      <c r="K40" s="19">
        <f t="shared" si="3"/>
        <v>-519</v>
      </c>
      <c r="L40" s="13">
        <f t="shared" si="4"/>
        <v>-1</v>
      </c>
    </row>
    <row r="41" spans="1:12" ht="19.5" customHeight="1" x14ac:dyDescent="0.25">
      <c r="A41" s="3" t="s">
        <v>58</v>
      </c>
      <c r="B41" s="20">
        <f t="shared" si="0"/>
        <v>64473.875800793365</v>
      </c>
      <c r="C41" s="20">
        <f t="shared" si="1"/>
        <v>64244.434999909499</v>
      </c>
      <c r="D41" s="16">
        <f t="shared" si="2"/>
        <v>64015.810701530812</v>
      </c>
      <c r="E41" s="5">
        <v>63788</v>
      </c>
      <c r="F41" s="5">
        <v>63561</v>
      </c>
      <c r="G41" s="10">
        <v>72062</v>
      </c>
      <c r="H41" s="10">
        <v>64459</v>
      </c>
      <c r="K41" s="19">
        <f t="shared" si="3"/>
        <v>227</v>
      </c>
      <c r="L41" s="13">
        <f t="shared" si="4"/>
        <v>3.5713723824357703E-3</v>
      </c>
    </row>
    <row r="42" spans="1:12" ht="21" customHeight="1" x14ac:dyDescent="0.25">
      <c r="A42" s="2" t="s">
        <v>59</v>
      </c>
      <c r="B42" s="20">
        <f t="shared" si="0"/>
        <v>0</v>
      </c>
      <c r="C42" s="20"/>
      <c r="D42" s="16"/>
      <c r="K42" s="19"/>
      <c r="L42" s="13"/>
    </row>
    <row r="43" spans="1:12" ht="19.5" customHeight="1" x14ac:dyDescent="0.25">
      <c r="A43" s="3" t="s">
        <v>35</v>
      </c>
      <c r="B43" s="20">
        <f t="shared" si="0"/>
        <v>30228.714949676738</v>
      </c>
      <c r="C43" s="20">
        <f t="shared" si="1"/>
        <v>33585.030527585463</v>
      </c>
      <c r="D43" s="16">
        <f t="shared" si="2"/>
        <v>37314.000195397311</v>
      </c>
      <c r="E43" s="5">
        <v>41457</v>
      </c>
      <c r="F43" s="5">
        <v>46060</v>
      </c>
      <c r="G43" s="10">
        <v>47594</v>
      </c>
      <c r="H43" s="10">
        <v>47356</v>
      </c>
      <c r="K43" s="19">
        <f t="shared" si="3"/>
        <v>-4603</v>
      </c>
      <c r="L43" s="13">
        <f t="shared" si="4"/>
        <v>-9.9934867564046889E-2</v>
      </c>
    </row>
    <row r="44" spans="1:12" ht="24.75" customHeight="1" x14ac:dyDescent="0.25">
      <c r="A44" s="3" t="s">
        <v>60</v>
      </c>
      <c r="B44" s="20"/>
      <c r="C44" s="20"/>
      <c r="D44" s="16"/>
      <c r="F44" s="5">
        <v>230</v>
      </c>
      <c r="G44" s="10">
        <v>383</v>
      </c>
      <c r="H44" s="10">
        <v>694</v>
      </c>
      <c r="K44" s="19">
        <f t="shared" si="3"/>
        <v>-230</v>
      </c>
      <c r="L44" s="13">
        <f t="shared" si="4"/>
        <v>-1</v>
      </c>
    </row>
    <row r="45" spans="1:12" ht="18" customHeight="1" x14ac:dyDescent="0.25">
      <c r="A45" s="3" t="s">
        <v>57</v>
      </c>
      <c r="B45" s="20">
        <f t="shared" si="0"/>
        <v>17639.774179597702</v>
      </c>
      <c r="C45" s="20">
        <f t="shared" si="1"/>
        <v>15890.024592525771</v>
      </c>
      <c r="D45" s="16">
        <f t="shared" si="2"/>
        <v>14313.838656909169</v>
      </c>
      <c r="E45" s="5">
        <v>12894</v>
      </c>
      <c r="F45" s="5">
        <v>11615</v>
      </c>
      <c r="G45" s="10">
        <v>10952</v>
      </c>
      <c r="H45" s="10">
        <v>11983</v>
      </c>
      <c r="K45" s="19">
        <f t="shared" si="3"/>
        <v>1279</v>
      </c>
      <c r="L45" s="13">
        <f t="shared" si="4"/>
        <v>0.11011622901420577</v>
      </c>
    </row>
    <row r="46" spans="1:12" ht="21.75" customHeight="1" x14ac:dyDescent="0.25">
      <c r="A46" s="3" t="s">
        <v>61</v>
      </c>
      <c r="B46" s="20">
        <f t="shared" si="0"/>
        <v>7500</v>
      </c>
      <c r="C46" s="20">
        <f t="shared" si="1"/>
        <v>7500</v>
      </c>
      <c r="D46" s="16">
        <f t="shared" si="2"/>
        <v>7500</v>
      </c>
      <c r="E46" s="5">
        <v>7500</v>
      </c>
      <c r="F46" s="5">
        <v>7500</v>
      </c>
      <c r="G46" s="10">
        <v>7500</v>
      </c>
      <c r="H46" s="10">
        <v>7500</v>
      </c>
      <c r="K46" s="19">
        <f t="shared" si="3"/>
        <v>0</v>
      </c>
      <c r="L46" s="13">
        <f t="shared" si="4"/>
        <v>0</v>
      </c>
    </row>
    <row r="47" spans="1:12" ht="23.25" customHeight="1" x14ac:dyDescent="0.25">
      <c r="A47" s="3" t="s">
        <v>62</v>
      </c>
      <c r="B47" s="20">
        <f t="shared" si="0"/>
        <v>3862.4271667756448</v>
      </c>
      <c r="C47" s="20">
        <f t="shared" si="1"/>
        <v>4157.5015278662486</v>
      </c>
      <c r="D47" s="16">
        <f t="shared" si="2"/>
        <v>4475.1184185149468</v>
      </c>
      <c r="E47" s="5">
        <v>4817</v>
      </c>
      <c r="F47" s="5">
        <v>5185</v>
      </c>
      <c r="G47" s="10">
        <v>5101</v>
      </c>
      <c r="H47" s="10">
        <v>8584</v>
      </c>
      <c r="K47" s="19">
        <f t="shared" si="3"/>
        <v>-368</v>
      </c>
      <c r="L47" s="13">
        <f t="shared" si="4"/>
        <v>-7.0973963355834141E-2</v>
      </c>
    </row>
    <row r="48" spans="1:12" ht="18.75" customHeight="1" x14ac:dyDescent="0.25">
      <c r="A48" s="3" t="s">
        <v>63</v>
      </c>
      <c r="B48" s="20">
        <f t="shared" si="0"/>
        <v>47996.518925135082</v>
      </c>
      <c r="C48" s="20">
        <f t="shared" si="1"/>
        <v>53557.222899216504</v>
      </c>
      <c r="D48" s="16">
        <f t="shared" si="2"/>
        <v>59762.170026339838</v>
      </c>
      <c r="E48" s="5">
        <v>66686</v>
      </c>
      <c r="F48" s="5">
        <v>74412</v>
      </c>
      <c r="G48" s="10">
        <v>66843</v>
      </c>
      <c r="H48" s="10">
        <v>78674</v>
      </c>
      <c r="K48" s="19">
        <f t="shared" si="3"/>
        <v>-7726</v>
      </c>
      <c r="L48" s="13">
        <f t="shared" si="4"/>
        <v>-0.10382733967639628</v>
      </c>
    </row>
    <row r="49" spans="1:12" ht="19.5" customHeight="1" x14ac:dyDescent="0.25">
      <c r="A49" s="3" t="s">
        <v>64</v>
      </c>
      <c r="B49" s="20">
        <f t="shared" si="0"/>
        <v>103729.48238693395</v>
      </c>
      <c r="C49" s="20">
        <f t="shared" si="1"/>
        <v>112789.88560575758</v>
      </c>
      <c r="D49" s="16">
        <f t="shared" si="2"/>
        <v>122641.68298368299</v>
      </c>
      <c r="E49" s="5">
        <v>133354</v>
      </c>
      <c r="F49" s="5">
        <v>145002</v>
      </c>
      <c r="G49" s="10">
        <v>138373</v>
      </c>
      <c r="H49" s="10">
        <v>154791</v>
      </c>
      <c r="K49" s="19">
        <f t="shared" si="3"/>
        <v>-11648</v>
      </c>
      <c r="L49" s="13">
        <f t="shared" si="4"/>
        <v>-8.0329926483772643E-2</v>
      </c>
    </row>
    <row r="50" spans="1:12" ht="18.75" customHeight="1" x14ac:dyDescent="0.25">
      <c r="A50" s="2" t="s">
        <v>65</v>
      </c>
      <c r="B50" s="20"/>
      <c r="C50" s="20"/>
      <c r="D50" s="16"/>
      <c r="K50" s="19"/>
      <c r="L50" s="13"/>
    </row>
    <row r="51" spans="1:12" ht="18.75" customHeight="1" x14ac:dyDescent="0.25">
      <c r="A51" s="3" t="s">
        <v>66</v>
      </c>
      <c r="B51" s="20">
        <f t="shared" si="0"/>
        <v>687638.27666246879</v>
      </c>
      <c r="C51" s="20">
        <f t="shared" si="1"/>
        <v>677184.7408465168</v>
      </c>
      <c r="D51" s="16">
        <f t="shared" si="2"/>
        <v>666890.12057492021</v>
      </c>
      <c r="E51" s="5">
        <v>656752</v>
      </c>
      <c r="F51" s="5">
        <v>646768</v>
      </c>
      <c r="G51" s="10">
        <v>622882</v>
      </c>
      <c r="H51" s="10">
        <v>599186</v>
      </c>
      <c r="K51" s="19">
        <f t="shared" si="3"/>
        <v>9984</v>
      </c>
      <c r="L51" s="13">
        <f t="shared" si="4"/>
        <v>1.5436756302105238E-2</v>
      </c>
    </row>
    <row r="52" spans="1:12" ht="19.5" customHeight="1" x14ac:dyDescent="0.25">
      <c r="A52" s="3" t="s">
        <v>67</v>
      </c>
      <c r="B52" s="20">
        <f t="shared" si="0"/>
        <v>127332.60350429156</v>
      </c>
      <c r="C52" s="20">
        <f t="shared" si="1"/>
        <v>97533.770369656835</v>
      </c>
      <c r="D52" s="16">
        <f t="shared" si="2"/>
        <v>74708.567175415781</v>
      </c>
      <c r="E52" s="5">
        <v>57225</v>
      </c>
      <c r="F52" s="5">
        <v>43833</v>
      </c>
      <c r="G52" s="10">
        <v>52349</v>
      </c>
      <c r="H52" s="10">
        <v>64927</v>
      </c>
      <c r="K52" s="19">
        <f t="shared" si="3"/>
        <v>13392</v>
      </c>
      <c r="L52" s="13">
        <f t="shared" si="4"/>
        <v>0.30552323591814384</v>
      </c>
    </row>
    <row r="53" spans="1:12" ht="17.25" customHeight="1" x14ac:dyDescent="0.25">
      <c r="A53" s="3" t="s">
        <v>68</v>
      </c>
      <c r="B53" s="20">
        <f t="shared" si="0"/>
        <v>-27170.081757130949</v>
      </c>
      <c r="C53" s="20">
        <f t="shared" si="1"/>
        <v>-25243.700392587452</v>
      </c>
      <c r="D53" s="16">
        <f t="shared" si="2"/>
        <v>-23453.901066877406</v>
      </c>
      <c r="E53" s="5">
        <v>-21791</v>
      </c>
      <c r="F53" s="5">
        <v>-20246</v>
      </c>
      <c r="G53" s="10">
        <v>-17364</v>
      </c>
      <c r="H53" s="10">
        <v>-13098</v>
      </c>
      <c r="K53" s="19">
        <f t="shared" si="3"/>
        <v>-1545</v>
      </c>
      <c r="L53" s="13">
        <f t="shared" si="4"/>
        <v>7.6311370147189569E-2</v>
      </c>
    </row>
    <row r="54" spans="1:12" ht="21.75" customHeight="1" x14ac:dyDescent="0.25">
      <c r="A54" s="3" t="s">
        <v>69</v>
      </c>
      <c r="B54" s="20">
        <f t="shared" si="0"/>
        <v>-1992</v>
      </c>
      <c r="C54" s="20">
        <f t="shared" si="1"/>
        <v>-1992</v>
      </c>
      <c r="D54" s="16">
        <f t="shared" si="2"/>
        <v>-1992</v>
      </c>
      <c r="E54" s="5">
        <v>-1992</v>
      </c>
      <c r="F54" s="5">
        <v>-1992</v>
      </c>
      <c r="G54" s="10">
        <v>-1992</v>
      </c>
      <c r="H54" s="10">
        <v>-1992</v>
      </c>
      <c r="K54" s="19">
        <f t="shared" si="3"/>
        <v>0</v>
      </c>
      <c r="L54" s="13">
        <f t="shared" si="4"/>
        <v>0</v>
      </c>
    </row>
    <row r="55" spans="1:12" ht="20.25" customHeight="1" x14ac:dyDescent="0.25">
      <c r="A55" s="3" t="s">
        <v>70</v>
      </c>
      <c r="B55" s="20">
        <f t="shared" si="0"/>
        <v>805619.3201513004</v>
      </c>
      <c r="C55" s="20">
        <f t="shared" si="1"/>
        <v>780944.86817304813</v>
      </c>
      <c r="D55" s="16">
        <f t="shared" si="2"/>
        <v>757026.14357769024</v>
      </c>
      <c r="E55" s="5">
        <v>733840</v>
      </c>
      <c r="F55" s="5">
        <v>711364</v>
      </c>
      <c r="G55" s="10">
        <v>698183</v>
      </c>
      <c r="H55" s="10">
        <v>690809</v>
      </c>
      <c r="K55" s="19">
        <f t="shared" si="3"/>
        <v>22476</v>
      </c>
      <c r="L55" s="13">
        <f t="shared" si="4"/>
        <v>3.1595638800951412E-2</v>
      </c>
    </row>
    <row r="56" spans="1:12" ht="18" customHeight="1" x14ac:dyDescent="0.25">
      <c r="A56" s="3" t="s">
        <v>71</v>
      </c>
      <c r="B56" s="20">
        <f t="shared" si="0"/>
        <v>0.31883226044528246</v>
      </c>
      <c r="C56" s="20">
        <f t="shared" si="1"/>
        <v>-1.5410225921521992</v>
      </c>
      <c r="D56" s="16">
        <f t="shared" si="2"/>
        <v>7.448275862068968</v>
      </c>
      <c r="E56" s="5">
        <v>-36</v>
      </c>
      <c r="F56" s="5">
        <v>174</v>
      </c>
      <c r="G56" s="10">
        <v>365</v>
      </c>
      <c r="H56" s="10">
        <v>327</v>
      </c>
      <c r="K56" s="19">
        <f t="shared" si="3"/>
        <v>-210</v>
      </c>
      <c r="L56" s="13">
        <f t="shared" si="4"/>
        <v>-1.2068965517241379</v>
      </c>
    </row>
    <row r="57" spans="1:12" ht="21" customHeight="1" x14ac:dyDescent="0.25">
      <c r="A57" s="3" t="s">
        <v>72</v>
      </c>
      <c r="B57" s="20">
        <f t="shared" si="0"/>
        <v>804870.48698602791</v>
      </c>
      <c r="C57" s="20">
        <f t="shared" si="1"/>
        <v>780448.09863269259</v>
      </c>
      <c r="D57" s="16">
        <f t="shared" si="2"/>
        <v>756766.76497390156</v>
      </c>
      <c r="E57" s="5">
        <v>733804</v>
      </c>
      <c r="F57" s="5">
        <v>711538</v>
      </c>
      <c r="G57" s="10">
        <v>698548</v>
      </c>
      <c r="H57" s="10">
        <v>691136</v>
      </c>
      <c r="K57" s="19">
        <f t="shared" si="3"/>
        <v>22266</v>
      </c>
      <c r="L57" s="13">
        <f t="shared" si="4"/>
        <v>3.1292777054774304E-2</v>
      </c>
    </row>
    <row r="58" spans="1:12" ht="39" customHeight="1" x14ac:dyDescent="0.25">
      <c r="A58" s="3" t="s">
        <v>73</v>
      </c>
      <c r="B58" s="20">
        <f t="shared" si="0"/>
        <v>964254.00822194386</v>
      </c>
      <c r="C58" s="20">
        <f t="shared" si="1"/>
        <v>953020.98856326658</v>
      </c>
      <c r="D58" s="16">
        <f t="shared" si="2"/>
        <v>941918.82729830744</v>
      </c>
      <c r="E58" s="5">
        <v>930946</v>
      </c>
      <c r="F58" s="5">
        <v>920101</v>
      </c>
      <c r="G58" s="10">
        <v>908983</v>
      </c>
      <c r="H58" s="10">
        <v>910386</v>
      </c>
      <c r="K58" s="19">
        <f t="shared" si="3"/>
        <v>10845</v>
      </c>
      <c r="L58" s="13">
        <f t="shared" si="4"/>
        <v>1.1786749498152921E-2</v>
      </c>
    </row>
    <row r="59" spans="1:12" ht="99.75" customHeight="1" x14ac:dyDescent="0.25">
      <c r="A59" s="3"/>
      <c r="B59" s="3"/>
      <c r="C59" s="3"/>
      <c r="D59" s="3"/>
    </row>
    <row r="60" spans="1:12" ht="23.25" customHeight="1" x14ac:dyDescent="0.25">
      <c r="A60" s="2"/>
      <c r="B60" s="2"/>
      <c r="C60" s="2"/>
      <c r="D60" s="2"/>
    </row>
    <row r="61" spans="1:12" ht="38.25" customHeight="1" x14ac:dyDescent="0.25">
      <c r="A61" s="3"/>
      <c r="B61" s="3"/>
      <c r="C61" s="3"/>
      <c r="D61" s="3"/>
      <c r="E61" s="5"/>
      <c r="F61" s="5"/>
    </row>
    <row r="62" spans="1:12" ht="99.75" customHeight="1" x14ac:dyDescent="0.25">
      <c r="A62" s="3"/>
      <c r="B62" s="3"/>
      <c r="C62" s="3"/>
      <c r="D62" s="3"/>
    </row>
    <row r="63" spans="1:12" x14ac:dyDescent="0.25">
      <c r="A63" s="2"/>
      <c r="B63" s="2"/>
      <c r="C63" s="2"/>
      <c r="D63" s="2"/>
    </row>
    <row r="64" spans="1:12" x14ac:dyDescent="0.25">
      <c r="A64" s="3"/>
      <c r="B64" s="3"/>
      <c r="C64" s="3"/>
      <c r="D64" s="3"/>
      <c r="E64" s="4"/>
      <c r="F64" s="4"/>
    </row>
  </sheetData>
  <mergeCells count="1">
    <mergeCell ref="K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statment</vt:lpstr>
      <vt:lpstr>Balance Sheet</vt:lpstr>
    </vt:vector>
  </TitlesOfParts>
  <Company>Virginia Commonwealth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Marshall Garland</dc:creator>
  <cp:lastModifiedBy>mark</cp:lastModifiedBy>
  <dcterms:created xsi:type="dcterms:W3CDTF">2019-01-16T21:59:45Z</dcterms:created>
  <dcterms:modified xsi:type="dcterms:W3CDTF">2019-01-19T10:26:40Z</dcterms:modified>
</cp:coreProperties>
</file>